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1 - Likvidace dešťových vod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'D1 - Likvidace dešťových vod'!$C$123:$K$180</definedName>
    <definedName name="_xlnm.Print_Area" localSheetId="1">'D1 - Likvidace dešťových vod'!$C$4:$J$76,'D1 - Likvidace dešťových vod'!$C$82:$J$105,'D1 - Likvidace dešťových vod'!$C$111:$K$180</definedName>
    <definedName name="_xlnm.Print_Titles" localSheetId="1">'D1 - Likvidace dešťových vod'!$123:$123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104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T161"/>
  <c r="R162"/>
  <c r="R161"/>
  <c r="P162"/>
  <c r="P161"/>
  <c r="BK162"/>
  <c r="BK161"/>
  <c r="J161"/>
  <c r="J162"/>
  <c r="BE162"/>
  <c r="J103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102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T151"/>
  <c r="R153"/>
  <c r="R152"/>
  <c r="R151"/>
  <c r="P153"/>
  <c r="P152"/>
  <c r="P151"/>
  <c r="BK153"/>
  <c r="BK152"/>
  <c r="J152"/>
  <c r="BK151"/>
  <c r="J151"/>
  <c r="J153"/>
  <c r="BE153"/>
  <c r="J101"/>
  <c r="J100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T144"/>
  <c r="R145"/>
  <c r="R144"/>
  <c r="P145"/>
  <c r="P144"/>
  <c r="BK145"/>
  <c r="BK144"/>
  <c r="J144"/>
  <c r="J145"/>
  <c r="BE145"/>
  <c r="J99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F37"/>
  <c i="1" r="BD95"/>
  <c i="2" r="BH127"/>
  <c r="F36"/>
  <c i="1" r="BC95"/>
  <c i="2" r="BG127"/>
  <c r="F35"/>
  <c i="1" r="BB95"/>
  <c i="2" r="BF127"/>
  <c r="J34"/>
  <c i="1" r="AW95"/>
  <c i="2" r="F34"/>
  <c i="1" r="BA95"/>
  <c i="2" r="T127"/>
  <c r="T126"/>
  <c r="T125"/>
  <c r="T124"/>
  <c r="R127"/>
  <c r="R126"/>
  <c r="R125"/>
  <c r="R124"/>
  <c r="P127"/>
  <c r="P126"/>
  <c r="P125"/>
  <c r="P124"/>
  <c i="1" r="AU95"/>
  <c i="2" r="BK127"/>
  <c r="BK126"/>
  <c r="J126"/>
  <c r="BK125"/>
  <c r="J125"/>
  <c r="BK124"/>
  <c r="J124"/>
  <c r="J96"/>
  <c r="J30"/>
  <c i="1" r="AG95"/>
  <c i="2" r="J127"/>
  <c r="BE127"/>
  <c r="J33"/>
  <c i="1" r="AV95"/>
  <c i="2" r="F33"/>
  <c i="1" r="AZ95"/>
  <c i="2" r="J98"/>
  <c r="J97"/>
  <c r="F120"/>
  <c r="F118"/>
  <c r="E116"/>
  <c r="F91"/>
  <c r="F89"/>
  <c r="E87"/>
  <c r="J39"/>
  <c r="J24"/>
  <c r="E24"/>
  <c r="J121"/>
  <c r="J92"/>
  <c r="J23"/>
  <c r="J21"/>
  <c r="E21"/>
  <c r="J120"/>
  <c r="J91"/>
  <c r="J20"/>
  <c r="J18"/>
  <c r="E18"/>
  <c r="F121"/>
  <c r="F92"/>
  <c r="J17"/>
  <c r="J12"/>
  <c r="J118"/>
  <c r="J89"/>
  <c r="E7"/>
  <c r="E114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<sst xmlns="http://schemas.openxmlformats.org/spreadsheetml/2006/main">
  <si>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</si>
  <si>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</si>
  <si>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</si>
  <si>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</si>
  <si>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</si>
  <si>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{c62371d6-ecea-4742-9dc7-467adbb04188}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</si>
  <si>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</si>
  <si>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</si>
  <si>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</si>
  <si>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</si>
  <si>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</si>
  <si>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</si>
  <si>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</si>
  <si>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</si>
  <si>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</si>
  <si>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</si>
  <si>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</si>
  <si>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saunového provozu a wellness služeb - Likvidace dešťových vod</t>
  </si>
  <si>
    <t>KSO:</t>
  </si>
  <si>
    <t>CC-CZ:</t>
  </si>
  <si>
    <t>Místo:</t>
  </si>
  <si>
    <t xml:space="preserve"> </t>
  </si>
  <si>
    <t>Datum:</t>
  </si>
  <si>
    <t>27. 5. 2021</t>
  </si>
  <si>
    <t>Zadavatel:</t>
  </si>
  <si>
    <t>IČ:</t>
  </si>
  <si>
    <t>Slatinné lázně Třeboň s.r.o.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</si>
  <si>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</si>
  <si>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</si>
  <si>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</si>
  <si>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</si>
  <si>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</si>
  <si>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</si>
  <si>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</si>
  <si>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</si>
  <si>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</si>
  <si>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</si>
  <si>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</si>
  <si>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</si>
  <si>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</si>
  <si>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</si>
  <si>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</si>
  <si>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</si>
  <si>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</si>
  <si>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</si>
  <si>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</si>
  <si>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</si>
  <si>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</si>
  <si>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</si>
  <si>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</si>
  <si>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</si>
  <si>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</si>
  <si>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</si>
  <si>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</si>
  <si>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</si>
  <si>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</si>
  <si>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</si>
  <si>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</si>
  <si>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</si>
  <si>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</si>
  <si>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</si>
  <si>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</si>
  <si>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</si>
  <si>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</si>
  <si>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</si>
  <si>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</si>
  <si>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</si>
  <si>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</si>
  <si>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</si>
  <si>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</si>
  <si>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</si>
  <si>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</si>
  <si>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</si>
  <si>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</si>
  <si>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</si>
  <si>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</si>
  <si>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</si>
  <si>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</si>
  <si>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</si>
  <si>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</t>
  </si>
  <si>
    <t>Likvidace dešťových vod</t>
  </si>
  <si>
    <t>STA</t>
  </si>
  <si>
    <t>1</t>
  </si>
  <si>
    <t>{b1463476-7bcb-4e07-a502-658d244e831f}</t>
  </si>
  <si>
    <t>2</t>
  </si>
  <si>
    <t>KRYCÍ LIST SOUPISU PRACÍ</t>
  </si>
  <si>
    <t>Objekt:</t>
  </si>
  <si>
    <t>D1 - Likvidace dešťových 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</si>
  <si>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</si>
  <si>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</si>
  <si>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</si>
  <si>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</si>
  <si>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</si>
  <si>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</si>
  <si>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</si>
  <si>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Trubní vedení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</si>
  <si>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</si>
  <si>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</si>
  <si>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</si>
  <si>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chránička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</si>
  <si>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</si>
  <si>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</si>
  <si>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</si>
  <si>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</si>
  <si>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</si>
  <si>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</si>
  <si>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</si>
  <si>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</si>
  <si>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</si>
  <si>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</si>
  <si>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</si>
  <si>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</si>
  <si>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</si>
  <si>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</si>
  <si>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</si>
  <si>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</si>
  <si>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</si>
  <si>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</si>
  <si>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24</t>
  </si>
  <si>
    <t>K</t>
  </si>
  <si>
    <t>131201101</t>
  </si>
  <si>
    <t>Hloubení jam nezapažených v hornině tř. 3 objemu do 100 m3</t>
  </si>
  <si>
    <t>m3</t>
  </si>
  <si>
    <t>CS ÚRS 2016 01</t>
  </si>
  <si>
    <t>4</t>
  </si>
  <si>
    <t>1425766729</t>
  </si>
  <si>
    <t>VV</t>
  </si>
  <si>
    <t>82</t>
  </si>
  <si>
    <t>25</t>
  </si>
  <si>
    <t>131201109</t>
  </si>
  <si>
    <t>Příplatek za lepivost u hloubení jam nezapažených v hornině tř. 3</t>
  </si>
  <si>
    <t>1027402609</t>
  </si>
  <si>
    <t>26</t>
  </si>
  <si>
    <t>132201101</t>
  </si>
  <si>
    <t>Hloubení rýh š do 600 mm v hornině tř. 3 objemu do 100 m3</t>
  </si>
  <si>
    <t>-827071585</t>
  </si>
  <si>
    <t>30</t>
  </si>
  <si>
    <t>27</t>
  </si>
  <si>
    <t>132201109</t>
  </si>
  <si>
    <t>Příplatek za lepivost k hloubení rýh š do 600 mm v hornině tř. 3</t>
  </si>
  <si>
    <t>1683035347</t>
  </si>
  <si>
    <t>28</t>
  </si>
  <si>
    <t>174101101</t>
  </si>
  <si>
    <t>Zásyp jam, šachet rýh nebo kolem objektů sypaninou se zhutněním</t>
  </si>
  <si>
    <t>511351268</t>
  </si>
  <si>
    <t>82+30-3,96-11,88</t>
  </si>
  <si>
    <t>29</t>
  </si>
  <si>
    <t>175101101</t>
  </si>
  <si>
    <t>Obsypání potrubí bez prohození sypaniny z hornin tř. 1 až 4 uloženým do 3 m od kraje výkopu</t>
  </si>
  <si>
    <t>-86925631</t>
  </si>
  <si>
    <t>"podsyp" 3,96</t>
  </si>
  <si>
    <t>"obsyp" 11,88</t>
  </si>
  <si>
    <t>Součet</t>
  </si>
  <si>
    <t>M</t>
  </si>
  <si>
    <t>583313450</t>
  </si>
  <si>
    <t>kamenivo těžené drobné frakce 0-4</t>
  </si>
  <si>
    <t>t</t>
  </si>
  <si>
    <t>8</t>
  </si>
  <si>
    <t>898280279</t>
  </si>
  <si>
    <t>15,84*2 'Přepočtené koeficientem množství</t>
  </si>
  <si>
    <t>31</t>
  </si>
  <si>
    <t>451573111</t>
  </si>
  <si>
    <t>Lože pod potrubí otevřený výkop ze štěrkopísku</t>
  </si>
  <si>
    <t>-1227240926</t>
  </si>
  <si>
    <t>frakce 8/16</t>
  </si>
  <si>
    <t>3</t>
  </si>
  <si>
    <t>Trubní vedení</t>
  </si>
  <si>
    <t>18</t>
  </si>
  <si>
    <t>871161141</t>
  </si>
  <si>
    <t>Montáž potrubí z PE100 SDR 11 otevřený výkop svařovaných na tupo D 32 x 3,0 mm</t>
  </si>
  <si>
    <t>m</t>
  </si>
  <si>
    <t>CS ÚRS 2019 01</t>
  </si>
  <si>
    <t>-971715264</t>
  </si>
  <si>
    <t>19</t>
  </si>
  <si>
    <t>28613595</t>
  </si>
  <si>
    <t>potrubí dvouvrstvé PE100 s 10% signalizační vrstvou SDR 11 32x3,0 dl 12m</t>
  </si>
  <si>
    <t>1669961632</t>
  </si>
  <si>
    <t>16</t>
  </si>
  <si>
    <t>871171141</t>
  </si>
  <si>
    <t>Montáž potrubí z PE100 SDR 11 otevřený výkop svařovaných na tupo D 40 x 3,7 mm</t>
  </si>
  <si>
    <t>2104388189</t>
  </si>
  <si>
    <t>17</t>
  </si>
  <si>
    <t>28613596</t>
  </si>
  <si>
    <t>potrubí dvouvrstvé PE100 s 10% signalizační vrstvou SDR 11 40x3,7 dl 12m</t>
  </si>
  <si>
    <t>501050648</t>
  </si>
  <si>
    <t>894811113</t>
  </si>
  <si>
    <t>Revizní šachta z PVC typ přímý, DN 315/160 hl 1200 mm</t>
  </si>
  <si>
    <t>kus</t>
  </si>
  <si>
    <t>-747830086</t>
  </si>
  <si>
    <t>5</t>
  </si>
  <si>
    <t>894812155R</t>
  </si>
  <si>
    <t>pochůzný poklop A15 s dětskou pojistkou z PP</t>
  </si>
  <si>
    <t>1852671111</t>
  </si>
  <si>
    <t>PSV</t>
  </si>
  <si>
    <t>Práce a dodávky PSV</t>
  </si>
  <si>
    <t>721</t>
  </si>
  <si>
    <t>Zdravotechnika - vnitřní kanalizace</t>
  </si>
  <si>
    <t>721173401</t>
  </si>
  <si>
    <t>Potrubí kanalizační z PVC SN 8 svodné DN 110</t>
  </si>
  <si>
    <t>1883105823</t>
  </si>
  <si>
    <t>35</t>
  </si>
  <si>
    <t>721290111</t>
  </si>
  <si>
    <t>Zkouška těsnosti potrubí kanalizace vodou do DN 125</t>
  </si>
  <si>
    <t>1782345757</t>
  </si>
  <si>
    <t>33</t>
  </si>
  <si>
    <t>998721101</t>
  </si>
  <si>
    <t>Přesun hmot tonážní pro vnitřní kanalizace v objektech v do 6 m</t>
  </si>
  <si>
    <t>-82423304</t>
  </si>
  <si>
    <t>34</t>
  </si>
  <si>
    <t>998721181</t>
  </si>
  <si>
    <t>Příplatek k přesunu hmot tonážní 721 prováděný bez použití mechanizace</t>
  </si>
  <si>
    <t>-1845995544</t>
  </si>
  <si>
    <t>722</t>
  </si>
  <si>
    <t>Zdravotechnika - vnitřní vodovod</t>
  </si>
  <si>
    <t>10</t>
  </si>
  <si>
    <t>722240104R</t>
  </si>
  <si>
    <t>plastový kulový kohout (svěrné spojení) d40</t>
  </si>
  <si>
    <t>-352016020</t>
  </si>
  <si>
    <t>36</t>
  </si>
  <si>
    <t>998722101</t>
  </si>
  <si>
    <t>Přesun hmot tonážní pro vnitřní vodovod v objektech v do 6 m</t>
  </si>
  <si>
    <t>557139255</t>
  </si>
  <si>
    <t>37</t>
  </si>
  <si>
    <t>998722181</t>
  </si>
  <si>
    <t>Příplatek k přesunu hmot tonážní 722 prováděný bez použití mechanizace</t>
  </si>
  <si>
    <t>-668380583</t>
  </si>
  <si>
    <t>723</t>
  </si>
  <si>
    <t>Zdravotechnika - chránička</t>
  </si>
  <si>
    <t>723150373</t>
  </si>
  <si>
    <t>Chránička D 159x4,5 mm</t>
  </si>
  <si>
    <t>-1046093714</t>
  </si>
  <si>
    <t>38</t>
  </si>
  <si>
    <t>998723101</t>
  </si>
  <si>
    <t>Přesun hmot tonážní pro vnitřní plynovod v objektech v do 6 m</t>
  </si>
  <si>
    <t>1765326340</t>
  </si>
  <si>
    <t>39</t>
  </si>
  <si>
    <t>998723181</t>
  </si>
  <si>
    <t>Příplatek k přesunu hmot tonážní 723 prováděný bez použití mechanizace</t>
  </si>
  <si>
    <t>-598156178</t>
  </si>
  <si>
    <t>OST</t>
  </si>
  <si>
    <t>Ostatní</t>
  </si>
  <si>
    <t>22</t>
  </si>
  <si>
    <t>OST07</t>
  </si>
  <si>
    <t>Vyhledávací měděný vodič CY4</t>
  </si>
  <si>
    <t>512</t>
  </si>
  <si>
    <t>-1494952812</t>
  </si>
  <si>
    <t>23</t>
  </si>
  <si>
    <t>OST08</t>
  </si>
  <si>
    <t>Výstražná páska na venkovní instalace</t>
  </si>
  <si>
    <t>850731982</t>
  </si>
  <si>
    <t>OST1</t>
  </si>
  <si>
    <t>univerzální třmen s odbočkou DN250/100-45°</t>
  </si>
  <si>
    <t>ks</t>
  </si>
  <si>
    <t>-730849800</t>
  </si>
  <si>
    <t>OST10</t>
  </si>
  <si>
    <t>Regulátor průtoku, mosaz, 20-70 l/min 5/4"</t>
  </si>
  <si>
    <t>1152258181</t>
  </si>
  <si>
    <t>20</t>
  </si>
  <si>
    <t>OST11</t>
  </si>
  <si>
    <t>drenážní potrubí dn100</t>
  </si>
  <si>
    <t>-383572268</t>
  </si>
  <si>
    <t>OST12</t>
  </si>
  <si>
    <t xml:space="preserve">kalové čerpadlo s plovákem </t>
  </si>
  <si>
    <t>1802744406</t>
  </si>
  <si>
    <t>32</t>
  </si>
  <si>
    <t>OST13</t>
  </si>
  <si>
    <t>geotectilie 300g/m2</t>
  </si>
  <si>
    <t>m2</t>
  </si>
  <si>
    <t>-1803696445</t>
  </si>
  <si>
    <t>6</t>
  </si>
  <si>
    <t>OST2</t>
  </si>
  <si>
    <t xml:space="preserve">Čerpací drenážní šachta plastová DN 630  (korugované prodloužení dl 3,5m, teleskop, manžeta, pochůzný poklop A15 ) </t>
  </si>
  <si>
    <t>soub</t>
  </si>
  <si>
    <t>637939400</t>
  </si>
  <si>
    <t>7</t>
  </si>
  <si>
    <t>OST3</t>
  </si>
  <si>
    <t>zemní nádrž s biologickým separátorem , 20.550 L, DN150</t>
  </si>
  <si>
    <t>1588514413</t>
  </si>
  <si>
    <t>OST4</t>
  </si>
  <si>
    <t>teleskopická šachta &amp; víko</t>
  </si>
  <si>
    <t>637242008</t>
  </si>
  <si>
    <t>9</t>
  </si>
  <si>
    <t>OST5</t>
  </si>
  <si>
    <t>Ponorné čerpadlo pro čerpání čisté a užitkové vody s obsahem měkkých nečistot do velikosti 10 mm.Čerpadlo je vybaveno plovákovým spínačem, otevřeným vícekanálovým oběžným kolom a vertikálním výstupem 5/4" vnitřní závit s integrovaným zpětným ventilem</t>
  </si>
  <si>
    <t>-113233095</t>
  </si>
  <si>
    <t>11</t>
  </si>
  <si>
    <t>OST6</t>
  </si>
  <si>
    <t>Plastové koleno 90° (svěrné spojení) d40</t>
  </si>
  <si>
    <t>653098326</t>
  </si>
  <si>
    <t>12</t>
  </si>
  <si>
    <t>OST7</t>
  </si>
  <si>
    <t>Plastový přechod na závit (svěrné spojení) d40-5/4"</t>
  </si>
  <si>
    <t>359457358</t>
  </si>
  <si>
    <t>13</t>
  </si>
  <si>
    <t>OST8</t>
  </si>
  <si>
    <t>Plastový T-kus (svěrné spojení) d40</t>
  </si>
  <si>
    <t>88314957</t>
  </si>
  <si>
    <t>14</t>
  </si>
  <si>
    <t>OST9</t>
  </si>
  <si>
    <t>Průchodka d40</t>
  </si>
  <si>
    <t>-2045857059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</si>
</sst>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38</v>
      </c>
      <c r="E29" s="45"/>
      <c r="F29" s="31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48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49</v>
      </c>
      <c r="AI60" s="40"/>
      <c r="AJ60" s="40"/>
      <c r="AK60" s="40"/>
      <c r="AL60" s="40"/>
      <c r="AM60" s="59" t="s">
        <v>50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52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49</v>
      </c>
      <c r="AI75" s="40"/>
      <c r="AJ75" s="40"/>
      <c r="AK75" s="40"/>
      <c r="AL75" s="40"/>
      <c r="AM75" s="59" t="s">
        <v>50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PK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Rozšíření saunového provozu a wellness služeb - Likvidace dešťových vod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27. 5. 2021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Slatinné lázně Třeboň s.r.o.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54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32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55</v>
      </c>
      <c r="D92" s="88"/>
      <c r="E92" s="88"/>
      <c r="F92" s="88"/>
      <c r="G92" s="88"/>
      <c r="H92" s="89"/>
      <c r="I92" s="90" t="s">
        <v>56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57</v>
      </c>
      <c r="AH92" s="88"/>
      <c r="AI92" s="88"/>
      <c r="AJ92" s="88"/>
      <c r="AK92" s="88"/>
      <c r="AL92" s="88"/>
      <c r="AM92" s="88"/>
      <c r="AN92" s="90" t="s">
        <v>58</v>
      </c>
      <c r="AO92" s="88"/>
      <c r="AP92" s="92"/>
      <c r="AQ92" s="93" t="s">
        <v>59</v>
      </c>
      <c r="AR92" s="42"/>
      <c r="AS92" s="94" t="s">
        <v>60</v>
      </c>
      <c r="AT92" s="95" t="s">
        <v>61</v>
      </c>
      <c r="AU92" s="95" t="s">
        <v>62</v>
      </c>
      <c r="AV92" s="95" t="s">
        <v>63</v>
      </c>
      <c r="AW92" s="95" t="s">
        <v>64</v>
      </c>
      <c r="AX92" s="95" t="s">
        <v>65</v>
      </c>
      <c r="AY92" s="95" t="s">
        <v>66</v>
      </c>
      <c r="AZ92" s="95" t="s">
        <v>67</v>
      </c>
      <c r="BA92" s="95" t="s">
        <v>68</v>
      </c>
      <c r="BB92" s="95" t="s">
        <v>69</v>
      </c>
      <c r="BC92" s="95" t="s">
        <v>70</v>
      </c>
      <c r="BD92" s="96" t="s">
        <v>71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72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S94" s="111" t="s">
        <v>73</v>
      </c>
      <c r="BT94" s="111" t="s">
        <v>74</v>
      </c>
      <c r="BU94" s="112" t="s">
        <v>75</v>
      </c>
      <c r="BV94" s="111" t="s">
        <v>76</v>
      </c>
      <c r="BW94" s="111" t="s">
        <v>5</v>
      </c>
      <c r="BX94" s="111" t="s">
        <v>77</v>
      </c>
      <c r="CL94" s="111" t="s">
        <v>1</v>
      </c>
    </row>
    <row r="95" s="6" customFormat="1" ht="16.5" customHeight="1">
      <c r="A95" s="113" t="s">
        <v>78</v>
      </c>
      <c r="B95" s="114"/>
      <c r="C95" s="115"/>
      <c r="D95" s="116" t="s">
        <v>79</v>
      </c>
      <c r="E95" s="116"/>
      <c r="F95" s="116"/>
      <c r="G95" s="116"/>
      <c r="H95" s="116"/>
      <c r="I95" s="117"/>
      <c r="J95" s="116" t="s">
        <v>80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'D1 - Likvidace dešťových vod'!J30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81</v>
      </c>
      <c r="AR95" s="120"/>
      <c r="AS95" s="121">
        <v>0</v>
      </c>
      <c r="AT95" s="122">
        <f>ROUND(SUM(AV95:AW95),2)</f>
        <v>0</v>
      </c>
      <c r="AU95" s="123">
        <f>'D1 - Likvidace dešťových vod'!P124</f>
        <v>0</v>
      </c>
      <c r="AV95" s="122">
        <f>'D1 - Likvidace dešťových vod'!J33</f>
        <v>0</v>
      </c>
      <c r="AW95" s="122">
        <f>'D1 - Likvidace dešťových vod'!J34</f>
        <v>0</v>
      </c>
      <c r="AX95" s="122">
        <f>'D1 - Likvidace dešťových vod'!J35</f>
        <v>0</v>
      </c>
      <c r="AY95" s="122">
        <f>'D1 - Likvidace dešťových vod'!J36</f>
        <v>0</v>
      </c>
      <c r="AZ95" s="122">
        <f>'D1 - Likvidace dešťových vod'!F33</f>
        <v>0</v>
      </c>
      <c r="BA95" s="122">
        <f>'D1 - Likvidace dešťových vod'!F34</f>
        <v>0</v>
      </c>
      <c r="BB95" s="122">
        <f>'D1 - Likvidace dešťových vod'!F35</f>
        <v>0</v>
      </c>
      <c r="BC95" s="122">
        <f>'D1 - Likvidace dešťových vod'!F36</f>
        <v>0</v>
      </c>
      <c r="BD95" s="124">
        <f>'D1 - Likvidace dešťových vod'!F37</f>
        <v>0</v>
      </c>
      <c r="BT95" s="125" t="s">
        <v>82</v>
      </c>
      <c r="BV95" s="125" t="s">
        <v>76</v>
      </c>
      <c r="BW95" s="125" t="s">
        <v>83</v>
      </c>
      <c r="BX95" s="125" t="s">
        <v>5</v>
      </c>
      <c r="CL95" s="125" t="s">
        <v>1</v>
      </c>
      <c r="CM95" s="125" t="s">
        <v>84</v>
      </c>
    </row>
    <row r="96" s="1" customFormat="1" ht="30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</row>
    <row r="97" s="1" customFormat="1" ht="6.96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42"/>
    </row>
  </sheetData>
  <sheetProtection sheet="1" formatColumns="0" formatRows="0" objects="1" scenarios="1" spinCount="100000" saltValue="2s8uWrh1XRrN88w+3rA+8F7mW9mV8t0+2f1bDfGWfdCPYYoh98V6CtL1inBghgmNNu4Hkht5JxTrDqfDi1MmzA==" hashValue="janNnw5Rkf/eIlq9sTARijsUz0OFE4M2Y61A8ijsY3itdMRwtQvQCHAQWMuGkdU0DJaqag4MT9uNCvhHeBnuH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D1 - Likvidace dešťových vo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9"/>
      <c r="AT3" s="16" t="s">
        <v>84</v>
      </c>
    </row>
    <row r="4" ht="24.96" customHeight="1">
      <c r="B4" s="19"/>
      <c r="D4" s="130" t="s">
        <v>85</v>
      </c>
      <c r="L4" s="19"/>
      <c r="M4" s="131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2" t="s">
        <v>16</v>
      </c>
      <c r="L6" s="19"/>
    </row>
    <row r="7" ht="16.5" customHeight="1">
      <c r="B7" s="19"/>
      <c r="E7" s="133" t="str">
        <f>'Rekapitulace stavby'!K6</f>
        <v>Rozšíření saunového provozu a wellness služeb - Likvidace dešťových vod</v>
      </c>
      <c r="F7" s="132"/>
      <c r="G7" s="132"/>
      <c r="H7" s="132"/>
      <c r="L7" s="19"/>
    </row>
    <row r="8" s="1" customFormat="1" ht="12" customHeight="1">
      <c r="B8" s="42"/>
      <c r="D8" s="132" t="s">
        <v>86</v>
      </c>
      <c r="I8" s="134"/>
      <c r="L8" s="42"/>
    </row>
    <row r="9" s="1" customFormat="1" ht="36.96" customHeight="1">
      <c r="B9" s="42"/>
      <c r="E9" s="135" t="s">
        <v>87</v>
      </c>
      <c r="F9" s="1"/>
      <c r="G9" s="1"/>
      <c r="H9" s="1"/>
      <c r="I9" s="134"/>
      <c r="L9" s="42"/>
    </row>
    <row r="10" s="1" customFormat="1">
      <c r="B10" s="42"/>
      <c r="I10" s="134"/>
      <c r="L10" s="42"/>
    </row>
    <row r="11" s="1" customFormat="1" ht="12" customHeight="1">
      <c r="B11" s="42"/>
      <c r="D11" s="132" t="s">
        <v>18</v>
      </c>
      <c r="F11" s="136" t="s">
        <v>1</v>
      </c>
      <c r="I11" s="137" t="s">
        <v>19</v>
      </c>
      <c r="J11" s="136" t="s">
        <v>1</v>
      </c>
      <c r="L11" s="42"/>
    </row>
    <row r="12" s="1" customFormat="1" ht="12" customHeight="1">
      <c r="B12" s="42"/>
      <c r="D12" s="132" t="s">
        <v>20</v>
      </c>
      <c r="F12" s="136" t="s">
        <v>21</v>
      </c>
      <c r="I12" s="137" t="s">
        <v>22</v>
      </c>
      <c r="J12" s="138" t="str">
        <f>'Rekapitulace stavby'!AN8</f>
        <v>27. 5. 2021</v>
      </c>
      <c r="L12" s="42"/>
    </row>
    <row r="13" s="1" customFormat="1" ht="10.8" customHeight="1">
      <c r="B13" s="42"/>
      <c r="I13" s="134"/>
      <c r="L13" s="42"/>
    </row>
    <row r="14" s="1" customFormat="1" ht="12" customHeight="1">
      <c r="B14" s="42"/>
      <c r="D14" s="132" t="s">
        <v>24</v>
      </c>
      <c r="I14" s="137" t="s">
        <v>25</v>
      </c>
      <c r="J14" s="136" t="s">
        <v>1</v>
      </c>
      <c r="L14" s="42"/>
    </row>
    <row r="15" s="1" customFormat="1" ht="18" customHeight="1">
      <c r="B15" s="42"/>
      <c r="E15" s="136" t="s">
        <v>26</v>
      </c>
      <c r="I15" s="137" t="s">
        <v>27</v>
      </c>
      <c r="J15" s="136" t="s">
        <v>1</v>
      </c>
      <c r="L15" s="42"/>
    </row>
    <row r="16" s="1" customFormat="1" ht="6.96" customHeight="1">
      <c r="B16" s="42"/>
      <c r="I16" s="134"/>
      <c r="L16" s="42"/>
    </row>
    <row r="17" s="1" customFormat="1" ht="12" customHeight="1">
      <c r="B17" s="42"/>
      <c r="D17" s="132" t="s">
        <v>28</v>
      </c>
      <c r="I17" s="137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6"/>
      <c r="G18" s="136"/>
      <c r="H18" s="136"/>
      <c r="I18" s="137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4"/>
      <c r="L19" s="42"/>
    </row>
    <row r="20" s="1" customFormat="1" ht="12" customHeight="1">
      <c r="B20" s="42"/>
      <c r="D20" s="132" t="s">
        <v>30</v>
      </c>
      <c r="I20" s="137" t="s">
        <v>25</v>
      </c>
      <c r="J20" s="136" t="str">
        <f>IF('Rekapitulace stavby'!AN16="","",'Rekapitulace stavby'!AN16)</f>
        <v/>
      </c>
      <c r="L20" s="42"/>
    </row>
    <row r="21" s="1" customFormat="1" ht="18" customHeight="1">
      <c r="B21" s="42"/>
      <c r="E21" s="136" t="str">
        <f>IF('Rekapitulace stavby'!E17="","",'Rekapitulace stavby'!E17)</f>
        <v xml:space="preserve"> </v>
      </c>
      <c r="I21" s="137" t="s">
        <v>27</v>
      </c>
      <c r="J21" s="136" t="str">
        <f>IF('Rekapitulace stavby'!AN17="","",'Rekapitulace stavby'!AN17)</f>
        <v/>
      </c>
      <c r="L21" s="42"/>
    </row>
    <row r="22" s="1" customFormat="1" ht="6.96" customHeight="1">
      <c r="B22" s="42"/>
      <c r="I22" s="134"/>
      <c r="L22" s="42"/>
    </row>
    <row r="23" s="1" customFormat="1" ht="12" customHeight="1">
      <c r="B23" s="42"/>
      <c r="D23" s="132" t="s">
        <v>32</v>
      </c>
      <c r="I23" s="137" t="s">
        <v>25</v>
      </c>
      <c r="J23" s="136" t="str">
        <f>IF('Rekapitulace stavby'!AN19="","",'Rekapitulace stavby'!AN19)</f>
        <v/>
      </c>
      <c r="L23" s="42"/>
    </row>
    <row r="24" s="1" customFormat="1" ht="18" customHeight="1">
      <c r="B24" s="42"/>
      <c r="E24" s="136" t="str">
        <f>IF('Rekapitulace stavby'!E20="","",'Rekapitulace stavby'!E20)</f>
        <v xml:space="preserve"> </v>
      </c>
      <c r="I24" s="137" t="s">
        <v>27</v>
      </c>
      <c r="J24" s="136" t="str">
        <f>IF('Rekapitulace stavby'!AN20="","",'Rekapitulace stavby'!AN20)</f>
        <v/>
      </c>
      <c r="L24" s="42"/>
    </row>
    <row r="25" s="1" customFormat="1" ht="6.96" customHeight="1">
      <c r="B25" s="42"/>
      <c r="I25" s="134"/>
      <c r="L25" s="42"/>
    </row>
    <row r="26" s="1" customFormat="1" ht="12" customHeight="1">
      <c r="B26" s="42"/>
      <c r="D26" s="132" t="s">
        <v>33</v>
      </c>
      <c r="I26" s="134"/>
      <c r="L26" s="42"/>
    </row>
    <row r="27" s="7" customFormat="1" ht="16.5" customHeight="1">
      <c r="B27" s="139"/>
      <c r="E27" s="140" t="s">
        <v>1</v>
      </c>
      <c r="F27" s="140"/>
      <c r="G27" s="140"/>
      <c r="H27" s="140"/>
      <c r="I27" s="141"/>
      <c r="L27" s="139"/>
    </row>
    <row r="28" s="1" customFormat="1" ht="6.96" customHeight="1">
      <c r="B28" s="42"/>
      <c r="I28" s="134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2"/>
      <c r="J29" s="77"/>
      <c r="K29" s="77"/>
      <c r="L29" s="42"/>
    </row>
    <row r="30" s="1" customFormat="1" ht="25.44" customHeight="1">
      <c r="B30" s="42"/>
      <c r="D30" s="143" t="s">
        <v>34</v>
      </c>
      <c r="I30" s="134"/>
      <c r="J30" s="144">
        <f>ROUND(J124,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2"/>
      <c r="J31" s="77"/>
      <c r="K31" s="77"/>
      <c r="L31" s="42"/>
    </row>
    <row r="32" s="1" customFormat="1" ht="14.4" customHeight="1">
      <c r="B32" s="42"/>
      <c r="F32" s="145" t="s">
        <v>36</v>
      </c>
      <c r="I32" s="146" t="s">
        <v>35</v>
      </c>
      <c r="J32" s="145" t="s">
        <v>37</v>
      </c>
      <c r="L32" s="42"/>
    </row>
    <row r="33" s="1" customFormat="1" ht="14.4" customHeight="1">
      <c r="B33" s="42"/>
      <c r="D33" s="147" t="s">
        <v>38</v>
      </c>
      <c r="E33" s="132" t="s">
        <v>39</v>
      </c>
      <c r="F33" s="148">
        <f>ROUND((SUM(BE124:BE180)),  2)</f>
        <v>0</v>
      </c>
      <c r="I33" s="149">
        <v>0.20999999999999999</v>
      </c>
      <c r="J33" s="148">
        <f>ROUND(((SUM(BE124:BE180))*I33),  2)</f>
        <v>0</v>
      </c>
      <c r="L33" s="42"/>
    </row>
    <row r="34" s="1" customFormat="1" ht="14.4" customHeight="1">
      <c r="B34" s="42"/>
      <c r="E34" s="132" t="s">
        <v>40</v>
      </c>
      <c r="F34" s="148">
        <f>ROUND((SUM(BF124:BF180)),  2)</f>
        <v>0</v>
      </c>
      <c r="I34" s="149">
        <v>0.14999999999999999</v>
      </c>
      <c r="J34" s="148">
        <f>ROUND(((SUM(BF124:BF180))*I34),  2)</f>
        <v>0</v>
      </c>
      <c r="L34" s="42"/>
    </row>
    <row r="35" hidden="1" s="1" customFormat="1" ht="14.4" customHeight="1">
      <c r="B35" s="42"/>
      <c r="E35" s="132" t="s">
        <v>41</v>
      </c>
      <c r="F35" s="148">
        <f>ROUND((SUM(BG124:BG180)),  2)</f>
        <v>0</v>
      </c>
      <c r="I35" s="149">
        <v>0.20999999999999999</v>
      </c>
      <c r="J35" s="148">
        <f>0</f>
        <v>0</v>
      </c>
      <c r="L35" s="42"/>
    </row>
    <row r="36" hidden="1" s="1" customFormat="1" ht="14.4" customHeight="1">
      <c r="B36" s="42"/>
      <c r="E36" s="132" t="s">
        <v>42</v>
      </c>
      <c r="F36" s="148">
        <f>ROUND((SUM(BH124:BH180)),  2)</f>
        <v>0</v>
      </c>
      <c r="I36" s="149">
        <v>0.14999999999999999</v>
      </c>
      <c r="J36" s="148">
        <f>0</f>
        <v>0</v>
      </c>
      <c r="L36" s="42"/>
    </row>
    <row r="37" hidden="1" s="1" customFormat="1" ht="14.4" customHeight="1">
      <c r="B37" s="42"/>
      <c r="E37" s="132" t="s">
        <v>43</v>
      </c>
      <c r="F37" s="148">
        <f>ROUND((SUM(BI124:BI180)),  2)</f>
        <v>0</v>
      </c>
      <c r="I37" s="149">
        <v>0</v>
      </c>
      <c r="J37" s="148">
        <f>0</f>
        <v>0</v>
      </c>
      <c r="L37" s="42"/>
    </row>
    <row r="38" s="1" customFormat="1" ht="6.96" customHeight="1">
      <c r="B38" s="42"/>
      <c r="I38" s="134"/>
      <c r="L38" s="42"/>
    </row>
    <row r="39" s="1" customFormat="1" ht="25.44" customHeight="1">
      <c r="B39" s="42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5"/>
      <c r="J39" s="156">
        <f>SUM(J30:J37)</f>
        <v>0</v>
      </c>
      <c r="K39" s="157"/>
      <c r="L39" s="42"/>
    </row>
    <row r="40" s="1" customFormat="1" ht="14.4" customHeight="1">
      <c r="B40" s="42"/>
      <c r="I40" s="134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58" t="s">
        <v>47</v>
      </c>
      <c r="E50" s="159"/>
      <c r="F50" s="159"/>
      <c r="G50" s="158" t="s">
        <v>48</v>
      </c>
      <c r="H50" s="159"/>
      <c r="I50" s="160"/>
      <c r="J50" s="159"/>
      <c r="K50" s="159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1" t="s">
        <v>49</v>
      </c>
      <c r="E61" s="162"/>
      <c r="F61" s="163" t="s">
        <v>50</v>
      </c>
      <c r="G61" s="161" t="s">
        <v>49</v>
      </c>
      <c r="H61" s="162"/>
      <c r="I61" s="164"/>
      <c r="J61" s="165" t="s">
        <v>50</v>
      </c>
      <c r="K61" s="162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58" t="s">
        <v>51</v>
      </c>
      <c r="E65" s="159"/>
      <c r="F65" s="159"/>
      <c r="G65" s="158" t="s">
        <v>52</v>
      </c>
      <c r="H65" s="159"/>
      <c r="I65" s="160"/>
      <c r="J65" s="159"/>
      <c r="K65" s="159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1" t="s">
        <v>49</v>
      </c>
      <c r="E76" s="162"/>
      <c r="F76" s="163" t="s">
        <v>50</v>
      </c>
      <c r="G76" s="161" t="s">
        <v>49</v>
      </c>
      <c r="H76" s="162"/>
      <c r="I76" s="164"/>
      <c r="J76" s="165" t="s">
        <v>50</v>
      </c>
      <c r="K76" s="162"/>
      <c r="L76" s="42"/>
    </row>
    <row r="77" s="1" customFormat="1" ht="14.4" customHeight="1">
      <c r="B77" s="166"/>
      <c r="C77" s="167"/>
      <c r="D77" s="167"/>
      <c r="E77" s="167"/>
      <c r="F77" s="167"/>
      <c r="G77" s="167"/>
      <c r="H77" s="167"/>
      <c r="I77" s="168"/>
      <c r="J77" s="167"/>
      <c r="K77" s="167"/>
      <c r="L77" s="42"/>
    </row>
    <row r="81" s="1" customFormat="1" ht="6.96" customHeight="1">
      <c r="B81" s="169"/>
      <c r="C81" s="170"/>
      <c r="D81" s="170"/>
      <c r="E81" s="170"/>
      <c r="F81" s="170"/>
      <c r="G81" s="170"/>
      <c r="H81" s="170"/>
      <c r="I81" s="171"/>
      <c r="J81" s="170"/>
      <c r="K81" s="170"/>
      <c r="L81" s="42"/>
    </row>
    <row r="82" s="1" customFormat="1" ht="24.96" customHeight="1">
      <c r="B82" s="37"/>
      <c r="C82" s="22" t="s">
        <v>88</v>
      </c>
      <c r="D82" s="38"/>
      <c r="E82" s="38"/>
      <c r="F82" s="38"/>
      <c r="G82" s="38"/>
      <c r="H82" s="38"/>
      <c r="I82" s="134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4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4"/>
      <c r="J84" s="38"/>
      <c r="K84" s="38"/>
      <c r="L84" s="42"/>
    </row>
    <row r="85" s="1" customFormat="1" ht="16.5" customHeight="1">
      <c r="B85" s="37"/>
      <c r="C85" s="38"/>
      <c r="D85" s="38"/>
      <c r="E85" s="172" t="str">
        <f>E7</f>
        <v>Rozšíření saunového provozu a wellness služeb - Likvidace dešťových vod</v>
      </c>
      <c r="F85" s="31"/>
      <c r="G85" s="31"/>
      <c r="H85" s="31"/>
      <c r="I85" s="134"/>
      <c r="J85" s="38"/>
      <c r="K85" s="38"/>
      <c r="L85" s="42"/>
    </row>
    <row r="86" s="1" customFormat="1" ht="12" customHeight="1">
      <c r="B86" s="37"/>
      <c r="C86" s="31" t="s">
        <v>86</v>
      </c>
      <c r="D86" s="38"/>
      <c r="E86" s="38"/>
      <c r="F86" s="38"/>
      <c r="G86" s="38"/>
      <c r="H86" s="38"/>
      <c r="I86" s="134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D1 - Likvidace dešťových vod</v>
      </c>
      <c r="F87" s="38"/>
      <c r="G87" s="38"/>
      <c r="H87" s="38"/>
      <c r="I87" s="134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4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37" t="s">
        <v>22</v>
      </c>
      <c r="J89" s="73" t="str">
        <f>IF(J12="","",J12)</f>
        <v>27. 5. 2021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4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Slatinné lázně Třeboň s.r.o.</v>
      </c>
      <c r="G91" s="38"/>
      <c r="H91" s="38"/>
      <c r="I91" s="137" t="s">
        <v>30</v>
      </c>
      <c r="J91" s="35" t="str">
        <f>E21</f>
        <v xml:space="preserve">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37" t="s">
        <v>32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4"/>
      <c r="J93" s="38"/>
      <c r="K93" s="38"/>
      <c r="L93" s="42"/>
    </row>
    <row r="94" s="1" customFormat="1" ht="29.28" customHeight="1">
      <c r="B94" s="37"/>
      <c r="C94" s="173" t="s">
        <v>89</v>
      </c>
      <c r="D94" s="174"/>
      <c r="E94" s="174"/>
      <c r="F94" s="174"/>
      <c r="G94" s="174"/>
      <c r="H94" s="174"/>
      <c r="I94" s="175"/>
      <c r="J94" s="176" t="s">
        <v>90</v>
      </c>
      <c r="K94" s="174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4"/>
      <c r="J95" s="38"/>
      <c r="K95" s="38"/>
      <c r="L95" s="42"/>
    </row>
    <row r="96" s="1" customFormat="1" ht="22.8" customHeight="1">
      <c r="B96" s="37"/>
      <c r="C96" s="177" t="s">
        <v>91</v>
      </c>
      <c r="D96" s="38"/>
      <c r="E96" s="38"/>
      <c r="F96" s="38"/>
      <c r="G96" s="38"/>
      <c r="H96" s="38"/>
      <c r="I96" s="134"/>
      <c r="J96" s="104">
        <f>J124</f>
        <v>0</v>
      </c>
      <c r="K96" s="38"/>
      <c r="L96" s="42"/>
      <c r="AU96" s="16" t="s">
        <v>92</v>
      </c>
    </row>
    <row r="97" s="8" customFormat="1" ht="24.96" customHeight="1">
      <c r="B97" s="178"/>
      <c r="C97" s="179"/>
      <c r="D97" s="180" t="s">
        <v>93</v>
      </c>
      <c r="E97" s="181"/>
      <c r="F97" s="181"/>
      <c r="G97" s="181"/>
      <c r="H97" s="181"/>
      <c r="I97" s="182"/>
      <c r="J97" s="183">
        <f>J125</f>
        <v>0</v>
      </c>
      <c r="K97" s="179"/>
      <c r="L97" s="184"/>
    </row>
    <row r="98" s="9" customFormat="1" ht="19.92" customHeight="1">
      <c r="B98" s="185"/>
      <c r="C98" s="186"/>
      <c r="D98" s="187" t="s">
        <v>94</v>
      </c>
      <c r="E98" s="188"/>
      <c r="F98" s="188"/>
      <c r="G98" s="188"/>
      <c r="H98" s="188"/>
      <c r="I98" s="189"/>
      <c r="J98" s="190">
        <f>J126</f>
        <v>0</v>
      </c>
      <c r="K98" s="186"/>
      <c r="L98" s="191"/>
    </row>
    <row r="99" s="9" customFormat="1" ht="19.92" customHeight="1">
      <c r="B99" s="185"/>
      <c r="C99" s="186"/>
      <c r="D99" s="187" t="s">
        <v>95</v>
      </c>
      <c r="E99" s="188"/>
      <c r="F99" s="188"/>
      <c r="G99" s="188"/>
      <c r="H99" s="188"/>
      <c r="I99" s="189"/>
      <c r="J99" s="190">
        <f>J144</f>
        <v>0</v>
      </c>
      <c r="K99" s="186"/>
      <c r="L99" s="191"/>
    </row>
    <row r="100" s="8" customFormat="1" ht="24.96" customHeight="1">
      <c r="B100" s="178"/>
      <c r="C100" s="179"/>
      <c r="D100" s="180" t="s">
        <v>96</v>
      </c>
      <c r="E100" s="181"/>
      <c r="F100" s="181"/>
      <c r="G100" s="181"/>
      <c r="H100" s="181"/>
      <c r="I100" s="182"/>
      <c r="J100" s="183">
        <f>J151</f>
        <v>0</v>
      </c>
      <c r="K100" s="179"/>
      <c r="L100" s="184"/>
    </row>
    <row r="101" s="9" customFormat="1" ht="19.92" customHeight="1">
      <c r="B101" s="185"/>
      <c r="C101" s="186"/>
      <c r="D101" s="187" t="s">
        <v>97</v>
      </c>
      <c r="E101" s="188"/>
      <c r="F101" s="188"/>
      <c r="G101" s="188"/>
      <c r="H101" s="188"/>
      <c r="I101" s="189"/>
      <c r="J101" s="190">
        <f>J152</f>
        <v>0</v>
      </c>
      <c r="K101" s="186"/>
      <c r="L101" s="191"/>
    </row>
    <row r="102" s="9" customFormat="1" ht="19.92" customHeight="1">
      <c r="B102" s="185"/>
      <c r="C102" s="186"/>
      <c r="D102" s="187" t="s">
        <v>98</v>
      </c>
      <c r="E102" s="188"/>
      <c r="F102" s="188"/>
      <c r="G102" s="188"/>
      <c r="H102" s="188"/>
      <c r="I102" s="189"/>
      <c r="J102" s="190">
        <f>J157</f>
        <v>0</v>
      </c>
      <c r="K102" s="186"/>
      <c r="L102" s="191"/>
    </row>
    <row r="103" s="9" customFormat="1" ht="19.92" customHeight="1">
      <c r="B103" s="185"/>
      <c r="C103" s="186"/>
      <c r="D103" s="187" t="s">
        <v>99</v>
      </c>
      <c r="E103" s="188"/>
      <c r="F103" s="188"/>
      <c r="G103" s="188"/>
      <c r="H103" s="188"/>
      <c r="I103" s="189"/>
      <c r="J103" s="190">
        <f>J161</f>
        <v>0</v>
      </c>
      <c r="K103" s="186"/>
      <c r="L103" s="191"/>
    </row>
    <row r="104" s="8" customFormat="1" ht="24.96" customHeight="1">
      <c r="B104" s="178"/>
      <c r="C104" s="179"/>
      <c r="D104" s="180" t="s">
        <v>100</v>
      </c>
      <c r="E104" s="181"/>
      <c r="F104" s="181"/>
      <c r="G104" s="181"/>
      <c r="H104" s="181"/>
      <c r="I104" s="182"/>
      <c r="J104" s="183">
        <f>J165</f>
        <v>0</v>
      </c>
      <c r="K104" s="179"/>
      <c r="L104" s="184"/>
    </row>
    <row r="105" s="1" customFormat="1" ht="21.84" customHeight="1">
      <c r="B105" s="37"/>
      <c r="C105" s="38"/>
      <c r="D105" s="38"/>
      <c r="E105" s="38"/>
      <c r="F105" s="38"/>
      <c r="G105" s="38"/>
      <c r="H105" s="38"/>
      <c r="I105" s="134"/>
      <c r="J105" s="38"/>
      <c r="K105" s="38"/>
      <c r="L105" s="42"/>
    </row>
    <row r="106" s="1" customFormat="1" ht="6.96" customHeight="1">
      <c r="B106" s="60"/>
      <c r="C106" s="61"/>
      <c r="D106" s="61"/>
      <c r="E106" s="61"/>
      <c r="F106" s="61"/>
      <c r="G106" s="61"/>
      <c r="H106" s="61"/>
      <c r="I106" s="168"/>
      <c r="J106" s="61"/>
      <c r="K106" s="61"/>
      <c r="L106" s="42"/>
    </row>
    <row r="110" s="1" customFormat="1" ht="6.96" customHeight="1">
      <c r="B110" s="62"/>
      <c r="C110" s="63"/>
      <c r="D110" s="63"/>
      <c r="E110" s="63"/>
      <c r="F110" s="63"/>
      <c r="G110" s="63"/>
      <c r="H110" s="63"/>
      <c r="I110" s="171"/>
      <c r="J110" s="63"/>
      <c r="K110" s="63"/>
      <c r="L110" s="42"/>
    </row>
    <row r="111" s="1" customFormat="1" ht="24.96" customHeight="1">
      <c r="B111" s="37"/>
      <c r="C111" s="22" t="s">
        <v>101</v>
      </c>
      <c r="D111" s="38"/>
      <c r="E111" s="38"/>
      <c r="F111" s="38"/>
      <c r="G111" s="38"/>
      <c r="H111" s="38"/>
      <c r="I111" s="134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34"/>
      <c r="J112" s="38"/>
      <c r="K112" s="38"/>
      <c r="L112" s="42"/>
    </row>
    <row r="113" s="1" customFormat="1" ht="12" customHeight="1">
      <c r="B113" s="37"/>
      <c r="C113" s="31" t="s">
        <v>16</v>
      </c>
      <c r="D113" s="38"/>
      <c r="E113" s="38"/>
      <c r="F113" s="38"/>
      <c r="G113" s="38"/>
      <c r="H113" s="38"/>
      <c r="I113" s="134"/>
      <c r="J113" s="38"/>
      <c r="K113" s="38"/>
      <c r="L113" s="42"/>
    </row>
    <row r="114" s="1" customFormat="1" ht="16.5" customHeight="1">
      <c r="B114" s="37"/>
      <c r="C114" s="38"/>
      <c r="D114" s="38"/>
      <c r="E114" s="172" t="str">
        <f>E7</f>
        <v>Rozšíření saunového provozu a wellness služeb - Likvidace dešťových vod</v>
      </c>
      <c r="F114" s="31"/>
      <c r="G114" s="31"/>
      <c r="H114" s="31"/>
      <c r="I114" s="134"/>
      <c r="J114" s="38"/>
      <c r="K114" s="38"/>
      <c r="L114" s="42"/>
    </row>
    <row r="115" s="1" customFormat="1" ht="12" customHeight="1">
      <c r="B115" s="37"/>
      <c r="C115" s="31" t="s">
        <v>86</v>
      </c>
      <c r="D115" s="38"/>
      <c r="E115" s="38"/>
      <c r="F115" s="38"/>
      <c r="G115" s="38"/>
      <c r="H115" s="38"/>
      <c r="I115" s="134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E9</f>
        <v>D1 - Likvidace dešťových vod</v>
      </c>
      <c r="F116" s="38"/>
      <c r="G116" s="38"/>
      <c r="H116" s="38"/>
      <c r="I116" s="134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34"/>
      <c r="J117" s="38"/>
      <c r="K117" s="38"/>
      <c r="L117" s="42"/>
    </row>
    <row r="118" s="1" customFormat="1" ht="12" customHeight="1">
      <c r="B118" s="37"/>
      <c r="C118" s="31" t="s">
        <v>20</v>
      </c>
      <c r="D118" s="38"/>
      <c r="E118" s="38"/>
      <c r="F118" s="26" t="str">
        <f>F12</f>
        <v xml:space="preserve"> </v>
      </c>
      <c r="G118" s="38"/>
      <c r="H118" s="38"/>
      <c r="I118" s="137" t="s">
        <v>22</v>
      </c>
      <c r="J118" s="73" t="str">
        <f>IF(J12="","",J12)</f>
        <v>27. 5. 2021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34"/>
      <c r="J119" s="38"/>
      <c r="K119" s="38"/>
      <c r="L119" s="42"/>
    </row>
    <row r="120" s="1" customFormat="1" ht="15.15" customHeight="1">
      <c r="B120" s="37"/>
      <c r="C120" s="31" t="s">
        <v>24</v>
      </c>
      <c r="D120" s="38"/>
      <c r="E120" s="38"/>
      <c r="F120" s="26" t="str">
        <f>E15</f>
        <v>Slatinné lázně Třeboň s.r.o.</v>
      </c>
      <c r="G120" s="38"/>
      <c r="H120" s="38"/>
      <c r="I120" s="137" t="s">
        <v>30</v>
      </c>
      <c r="J120" s="35" t="str">
        <f>E21</f>
        <v xml:space="preserve"> </v>
      </c>
      <c r="K120" s="38"/>
      <c r="L120" s="42"/>
    </row>
    <row r="121" s="1" customFormat="1" ht="15.15" customHeight="1">
      <c r="B121" s="37"/>
      <c r="C121" s="31" t="s">
        <v>28</v>
      </c>
      <c r="D121" s="38"/>
      <c r="E121" s="38"/>
      <c r="F121" s="26" t="str">
        <f>IF(E18="","",E18)</f>
        <v>Vyplň údaj</v>
      </c>
      <c r="G121" s="38"/>
      <c r="H121" s="38"/>
      <c r="I121" s="137" t="s">
        <v>32</v>
      </c>
      <c r="J121" s="35" t="str">
        <f>E24</f>
        <v xml:space="preserve"> 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34"/>
      <c r="J122" s="38"/>
      <c r="K122" s="38"/>
      <c r="L122" s="42"/>
    </row>
    <row r="123" s="10" customFormat="1" ht="29.28" customHeight="1">
      <c r="B123" s="192"/>
      <c r="C123" s="193" t="s">
        <v>102</v>
      </c>
      <c r="D123" s="194" t="s">
        <v>59</v>
      </c>
      <c r="E123" s="194" t="s">
        <v>55</v>
      </c>
      <c r="F123" s="194" t="s">
        <v>56</v>
      </c>
      <c r="G123" s="194" t="s">
        <v>103</v>
      </c>
      <c r="H123" s="194" t="s">
        <v>104</v>
      </c>
      <c r="I123" s="195" t="s">
        <v>105</v>
      </c>
      <c r="J123" s="196" t="s">
        <v>90</v>
      </c>
      <c r="K123" s="197" t="s">
        <v>106</v>
      </c>
      <c r="L123" s="198"/>
      <c r="M123" s="94" t="s">
        <v>1</v>
      </c>
      <c r="N123" s="95" t="s">
        <v>38</v>
      </c>
      <c r="O123" s="95" t="s">
        <v>107</v>
      </c>
      <c r="P123" s="95" t="s">
        <v>108</v>
      </c>
      <c r="Q123" s="95" t="s">
        <v>109</v>
      </c>
      <c r="R123" s="95" t="s">
        <v>110</v>
      </c>
      <c r="S123" s="95" t="s">
        <v>111</v>
      </c>
      <c r="T123" s="96" t="s">
        <v>112</v>
      </c>
    </row>
    <row r="124" s="1" customFormat="1" ht="22.8" customHeight="1">
      <c r="B124" s="37"/>
      <c r="C124" s="101" t="s">
        <v>113</v>
      </c>
      <c r="D124" s="38"/>
      <c r="E124" s="38"/>
      <c r="F124" s="38"/>
      <c r="G124" s="38"/>
      <c r="H124" s="38"/>
      <c r="I124" s="134"/>
      <c r="J124" s="199">
        <f>BK124</f>
        <v>0</v>
      </c>
      <c r="K124" s="38"/>
      <c r="L124" s="42"/>
      <c r="M124" s="97"/>
      <c r="N124" s="98"/>
      <c r="O124" s="98"/>
      <c r="P124" s="200">
        <f>P125+P151+P165</f>
        <v>0</v>
      </c>
      <c r="Q124" s="98"/>
      <c r="R124" s="200">
        <f>R125+R151+R165</f>
        <v>37.495640000000002</v>
      </c>
      <c r="S124" s="98"/>
      <c r="T124" s="201">
        <f>T125+T151+T165</f>
        <v>0</v>
      </c>
      <c r="AT124" s="16" t="s">
        <v>73</v>
      </c>
      <c r="AU124" s="16" t="s">
        <v>92</v>
      </c>
      <c r="BK124" s="202">
        <f>BK125+BK151+BK165</f>
        <v>0</v>
      </c>
    </row>
    <row r="125" s="11" customFormat="1" ht="25.92" customHeight="1">
      <c r="B125" s="203"/>
      <c r="C125" s="204"/>
      <c r="D125" s="205" t="s">
        <v>73</v>
      </c>
      <c r="E125" s="206" t="s">
        <v>114</v>
      </c>
      <c r="F125" s="206" t="s">
        <v>115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P126+P144</f>
        <v>0</v>
      </c>
      <c r="Q125" s="211"/>
      <c r="R125" s="212">
        <f>R126+R144</f>
        <v>37.41469</v>
      </c>
      <c r="S125" s="211"/>
      <c r="T125" s="213">
        <f>T126+T144</f>
        <v>0</v>
      </c>
      <c r="AR125" s="214" t="s">
        <v>82</v>
      </c>
      <c r="AT125" s="215" t="s">
        <v>73</v>
      </c>
      <c r="AU125" s="215" t="s">
        <v>74</v>
      </c>
      <c r="AY125" s="214" t="s">
        <v>116</v>
      </c>
      <c r="BK125" s="216">
        <f>BK126+BK144</f>
        <v>0</v>
      </c>
    </row>
    <row r="126" s="11" customFormat="1" ht="22.8" customHeight="1">
      <c r="B126" s="203"/>
      <c r="C126" s="204"/>
      <c r="D126" s="205" t="s">
        <v>73</v>
      </c>
      <c r="E126" s="217" t="s">
        <v>82</v>
      </c>
      <c r="F126" s="217" t="s">
        <v>117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SUM(P127:P143)</f>
        <v>0</v>
      </c>
      <c r="Q126" s="211"/>
      <c r="R126" s="212">
        <f>SUM(R127:R143)</f>
        <v>37.352310000000003</v>
      </c>
      <c r="S126" s="211"/>
      <c r="T126" s="213">
        <f>SUM(T127:T143)</f>
        <v>0</v>
      </c>
      <c r="AR126" s="214" t="s">
        <v>82</v>
      </c>
      <c r="AT126" s="215" t="s">
        <v>73</v>
      </c>
      <c r="AU126" s="215" t="s">
        <v>82</v>
      </c>
      <c r="AY126" s="214" t="s">
        <v>116</v>
      </c>
      <c r="BK126" s="216">
        <f>SUM(BK127:BK143)</f>
        <v>0</v>
      </c>
    </row>
    <row r="127" s="1" customFormat="1" ht="24" customHeight="1">
      <c r="B127" s="37"/>
      <c r="C127" s="219" t="s">
        <v>118</v>
      </c>
      <c r="D127" s="219" t="s">
        <v>119</v>
      </c>
      <c r="E127" s="220" t="s">
        <v>120</v>
      </c>
      <c r="F127" s="221" t="s">
        <v>121</v>
      </c>
      <c r="G127" s="222" t="s">
        <v>122</v>
      </c>
      <c r="H127" s="223">
        <v>82</v>
      </c>
      <c r="I127" s="224"/>
      <c r="J127" s="225">
        <f>ROUND(I127*H127,2)</f>
        <v>0</v>
      </c>
      <c r="K127" s="221" t="s">
        <v>123</v>
      </c>
      <c r="L127" s="42"/>
      <c r="M127" s="226" t="s">
        <v>1</v>
      </c>
      <c r="N127" s="227" t="s">
        <v>39</v>
      </c>
      <c r="O127" s="8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30" t="s">
        <v>124</v>
      </c>
      <c r="AT127" s="230" t="s">
        <v>119</v>
      </c>
      <c r="AU127" s="230" t="s">
        <v>84</v>
      </c>
      <c r="AY127" s="16" t="s">
        <v>116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82</v>
      </c>
      <c r="BK127" s="231">
        <f>ROUND(I127*H127,2)</f>
        <v>0</v>
      </c>
      <c r="BL127" s="16" t="s">
        <v>124</v>
      </c>
      <c r="BM127" s="230" t="s">
        <v>125</v>
      </c>
    </row>
    <row r="128" s="12" customFormat="1">
      <c r="B128" s="232"/>
      <c r="C128" s="233"/>
      <c r="D128" s="234" t="s">
        <v>126</v>
      </c>
      <c r="E128" s="235" t="s">
        <v>1</v>
      </c>
      <c r="F128" s="236" t="s">
        <v>127</v>
      </c>
      <c r="G128" s="233"/>
      <c r="H128" s="237">
        <v>82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126</v>
      </c>
      <c r="AU128" s="243" t="s">
        <v>84</v>
      </c>
      <c r="AV128" s="12" t="s">
        <v>84</v>
      </c>
      <c r="AW128" s="12" t="s">
        <v>31</v>
      </c>
      <c r="AX128" s="12" t="s">
        <v>82</v>
      </c>
      <c r="AY128" s="243" t="s">
        <v>116</v>
      </c>
    </row>
    <row r="129" s="1" customFormat="1" ht="24" customHeight="1">
      <c r="B129" s="37"/>
      <c r="C129" s="219" t="s">
        <v>128</v>
      </c>
      <c r="D129" s="219" t="s">
        <v>119</v>
      </c>
      <c r="E129" s="220" t="s">
        <v>129</v>
      </c>
      <c r="F129" s="221" t="s">
        <v>130</v>
      </c>
      <c r="G129" s="222" t="s">
        <v>122</v>
      </c>
      <c r="H129" s="223">
        <v>82</v>
      </c>
      <c r="I129" s="224"/>
      <c r="J129" s="225">
        <f>ROUND(I129*H129,2)</f>
        <v>0</v>
      </c>
      <c r="K129" s="221" t="s">
        <v>123</v>
      </c>
      <c r="L129" s="42"/>
      <c r="M129" s="226" t="s">
        <v>1</v>
      </c>
      <c r="N129" s="227" t="s">
        <v>39</v>
      </c>
      <c r="O129" s="8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30" t="s">
        <v>124</v>
      </c>
      <c r="AT129" s="230" t="s">
        <v>119</v>
      </c>
      <c r="AU129" s="230" t="s">
        <v>84</v>
      </c>
      <c r="AY129" s="16" t="s">
        <v>116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82</v>
      </c>
      <c r="BK129" s="231">
        <f>ROUND(I129*H129,2)</f>
        <v>0</v>
      </c>
      <c r="BL129" s="16" t="s">
        <v>124</v>
      </c>
      <c r="BM129" s="230" t="s">
        <v>131</v>
      </c>
    </row>
    <row r="130" s="1" customFormat="1" ht="24" customHeight="1">
      <c r="B130" s="37"/>
      <c r="C130" s="219" t="s">
        <v>132</v>
      </c>
      <c r="D130" s="219" t="s">
        <v>119</v>
      </c>
      <c r="E130" s="220" t="s">
        <v>133</v>
      </c>
      <c r="F130" s="221" t="s">
        <v>134</v>
      </c>
      <c r="G130" s="222" t="s">
        <v>122</v>
      </c>
      <c r="H130" s="223">
        <v>30</v>
      </c>
      <c r="I130" s="224"/>
      <c r="J130" s="225">
        <f>ROUND(I130*H130,2)</f>
        <v>0</v>
      </c>
      <c r="K130" s="221" t="s">
        <v>123</v>
      </c>
      <c r="L130" s="42"/>
      <c r="M130" s="226" t="s">
        <v>1</v>
      </c>
      <c r="N130" s="227" t="s">
        <v>39</v>
      </c>
      <c r="O130" s="8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230" t="s">
        <v>124</v>
      </c>
      <c r="AT130" s="230" t="s">
        <v>119</v>
      </c>
      <c r="AU130" s="230" t="s">
        <v>84</v>
      </c>
      <c r="AY130" s="16" t="s">
        <v>116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82</v>
      </c>
      <c r="BK130" s="231">
        <f>ROUND(I130*H130,2)</f>
        <v>0</v>
      </c>
      <c r="BL130" s="16" t="s">
        <v>124</v>
      </c>
      <c r="BM130" s="230" t="s">
        <v>135</v>
      </c>
    </row>
    <row r="131" s="12" customFormat="1">
      <c r="B131" s="232"/>
      <c r="C131" s="233"/>
      <c r="D131" s="234" t="s">
        <v>126</v>
      </c>
      <c r="E131" s="235" t="s">
        <v>1</v>
      </c>
      <c r="F131" s="236" t="s">
        <v>136</v>
      </c>
      <c r="G131" s="233"/>
      <c r="H131" s="237">
        <v>30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126</v>
      </c>
      <c r="AU131" s="243" t="s">
        <v>84</v>
      </c>
      <c r="AV131" s="12" t="s">
        <v>84</v>
      </c>
      <c r="AW131" s="12" t="s">
        <v>31</v>
      </c>
      <c r="AX131" s="12" t="s">
        <v>82</v>
      </c>
      <c r="AY131" s="243" t="s">
        <v>116</v>
      </c>
    </row>
    <row r="132" s="1" customFormat="1" ht="24" customHeight="1">
      <c r="B132" s="37"/>
      <c r="C132" s="219" t="s">
        <v>137</v>
      </c>
      <c r="D132" s="219" t="s">
        <v>119</v>
      </c>
      <c r="E132" s="220" t="s">
        <v>138</v>
      </c>
      <c r="F132" s="221" t="s">
        <v>139</v>
      </c>
      <c r="G132" s="222" t="s">
        <v>122</v>
      </c>
      <c r="H132" s="223">
        <v>30</v>
      </c>
      <c r="I132" s="224"/>
      <c r="J132" s="225">
        <f>ROUND(I132*H132,2)</f>
        <v>0</v>
      </c>
      <c r="K132" s="221" t="s">
        <v>123</v>
      </c>
      <c r="L132" s="42"/>
      <c r="M132" s="226" t="s">
        <v>1</v>
      </c>
      <c r="N132" s="227" t="s">
        <v>39</v>
      </c>
      <c r="O132" s="8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230" t="s">
        <v>124</v>
      </c>
      <c r="AT132" s="230" t="s">
        <v>119</v>
      </c>
      <c r="AU132" s="230" t="s">
        <v>84</v>
      </c>
      <c r="AY132" s="16" t="s">
        <v>116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82</v>
      </c>
      <c r="BK132" s="231">
        <f>ROUND(I132*H132,2)</f>
        <v>0</v>
      </c>
      <c r="BL132" s="16" t="s">
        <v>124</v>
      </c>
      <c r="BM132" s="230" t="s">
        <v>140</v>
      </c>
    </row>
    <row r="133" s="1" customFormat="1" ht="24" customHeight="1">
      <c r="B133" s="37"/>
      <c r="C133" s="219" t="s">
        <v>141</v>
      </c>
      <c r="D133" s="219" t="s">
        <v>119</v>
      </c>
      <c r="E133" s="220" t="s">
        <v>142</v>
      </c>
      <c r="F133" s="221" t="s">
        <v>143</v>
      </c>
      <c r="G133" s="222" t="s">
        <v>122</v>
      </c>
      <c r="H133" s="223">
        <v>96.159999999999997</v>
      </c>
      <c r="I133" s="224"/>
      <c r="J133" s="225">
        <f>ROUND(I133*H133,2)</f>
        <v>0</v>
      </c>
      <c r="K133" s="221" t="s">
        <v>1</v>
      </c>
      <c r="L133" s="42"/>
      <c r="M133" s="226" t="s">
        <v>1</v>
      </c>
      <c r="N133" s="227" t="s">
        <v>39</v>
      </c>
      <c r="O133" s="8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30" t="s">
        <v>124</v>
      </c>
      <c r="AT133" s="230" t="s">
        <v>119</v>
      </c>
      <c r="AU133" s="230" t="s">
        <v>84</v>
      </c>
      <c r="AY133" s="16" t="s">
        <v>116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82</v>
      </c>
      <c r="BK133" s="231">
        <f>ROUND(I133*H133,2)</f>
        <v>0</v>
      </c>
      <c r="BL133" s="16" t="s">
        <v>124</v>
      </c>
      <c r="BM133" s="230" t="s">
        <v>144</v>
      </c>
    </row>
    <row r="134" s="12" customFormat="1">
      <c r="B134" s="232"/>
      <c r="C134" s="233"/>
      <c r="D134" s="234" t="s">
        <v>126</v>
      </c>
      <c r="E134" s="235" t="s">
        <v>1</v>
      </c>
      <c r="F134" s="236" t="s">
        <v>145</v>
      </c>
      <c r="G134" s="233"/>
      <c r="H134" s="237">
        <v>96.159999999999997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126</v>
      </c>
      <c r="AU134" s="243" t="s">
        <v>84</v>
      </c>
      <c r="AV134" s="12" t="s">
        <v>84</v>
      </c>
      <c r="AW134" s="12" t="s">
        <v>31</v>
      </c>
      <c r="AX134" s="12" t="s">
        <v>82</v>
      </c>
      <c r="AY134" s="243" t="s">
        <v>116</v>
      </c>
    </row>
    <row r="135" s="1" customFormat="1" ht="24" customHeight="1">
      <c r="B135" s="37"/>
      <c r="C135" s="219" t="s">
        <v>146</v>
      </c>
      <c r="D135" s="219" t="s">
        <v>119</v>
      </c>
      <c r="E135" s="220" t="s">
        <v>147</v>
      </c>
      <c r="F135" s="221" t="s">
        <v>148</v>
      </c>
      <c r="G135" s="222" t="s">
        <v>122</v>
      </c>
      <c r="H135" s="223">
        <v>15.84</v>
      </c>
      <c r="I135" s="224"/>
      <c r="J135" s="225">
        <f>ROUND(I135*H135,2)</f>
        <v>0</v>
      </c>
      <c r="K135" s="221" t="s">
        <v>1</v>
      </c>
      <c r="L135" s="42"/>
      <c r="M135" s="226" t="s">
        <v>1</v>
      </c>
      <c r="N135" s="227" t="s">
        <v>39</v>
      </c>
      <c r="O135" s="8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30" t="s">
        <v>124</v>
      </c>
      <c r="AT135" s="230" t="s">
        <v>119</v>
      </c>
      <c r="AU135" s="230" t="s">
        <v>84</v>
      </c>
      <c r="AY135" s="16" t="s">
        <v>116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82</v>
      </c>
      <c r="BK135" s="231">
        <f>ROUND(I135*H135,2)</f>
        <v>0</v>
      </c>
      <c r="BL135" s="16" t="s">
        <v>124</v>
      </c>
      <c r="BM135" s="230" t="s">
        <v>149</v>
      </c>
    </row>
    <row r="136" s="12" customFormat="1">
      <c r="B136" s="232"/>
      <c r="C136" s="233"/>
      <c r="D136" s="234" t="s">
        <v>126</v>
      </c>
      <c r="E136" s="235" t="s">
        <v>1</v>
      </c>
      <c r="F136" s="236" t="s">
        <v>150</v>
      </c>
      <c r="G136" s="233"/>
      <c r="H136" s="237">
        <v>3.96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126</v>
      </c>
      <c r="AU136" s="243" t="s">
        <v>84</v>
      </c>
      <c r="AV136" s="12" t="s">
        <v>84</v>
      </c>
      <c r="AW136" s="12" t="s">
        <v>31</v>
      </c>
      <c r="AX136" s="12" t="s">
        <v>74</v>
      </c>
      <c r="AY136" s="243" t="s">
        <v>116</v>
      </c>
    </row>
    <row r="137" s="12" customFormat="1">
      <c r="B137" s="232"/>
      <c r="C137" s="233"/>
      <c r="D137" s="234" t="s">
        <v>126</v>
      </c>
      <c r="E137" s="235" t="s">
        <v>1</v>
      </c>
      <c r="F137" s="236" t="s">
        <v>151</v>
      </c>
      <c r="G137" s="233"/>
      <c r="H137" s="237">
        <v>11.880000000000001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126</v>
      </c>
      <c r="AU137" s="243" t="s">
        <v>84</v>
      </c>
      <c r="AV137" s="12" t="s">
        <v>84</v>
      </c>
      <c r="AW137" s="12" t="s">
        <v>31</v>
      </c>
      <c r="AX137" s="12" t="s">
        <v>74</v>
      </c>
      <c r="AY137" s="243" t="s">
        <v>116</v>
      </c>
    </row>
    <row r="138" s="13" customFormat="1">
      <c r="B138" s="244"/>
      <c r="C138" s="245"/>
      <c r="D138" s="234" t="s">
        <v>126</v>
      </c>
      <c r="E138" s="246" t="s">
        <v>1</v>
      </c>
      <c r="F138" s="247" t="s">
        <v>152</v>
      </c>
      <c r="G138" s="245"/>
      <c r="H138" s="248">
        <v>15.84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126</v>
      </c>
      <c r="AU138" s="254" t="s">
        <v>84</v>
      </c>
      <c r="AV138" s="13" t="s">
        <v>124</v>
      </c>
      <c r="AW138" s="13" t="s">
        <v>31</v>
      </c>
      <c r="AX138" s="13" t="s">
        <v>82</v>
      </c>
      <c r="AY138" s="254" t="s">
        <v>116</v>
      </c>
    </row>
    <row r="139" s="1" customFormat="1" ht="16.5" customHeight="1">
      <c r="B139" s="37"/>
      <c r="C139" s="255" t="s">
        <v>136</v>
      </c>
      <c r="D139" s="255" t="s">
        <v>153</v>
      </c>
      <c r="E139" s="256" t="s">
        <v>154</v>
      </c>
      <c r="F139" s="257" t="s">
        <v>155</v>
      </c>
      <c r="G139" s="258" t="s">
        <v>156</v>
      </c>
      <c r="H139" s="259">
        <v>31.68</v>
      </c>
      <c r="I139" s="260"/>
      <c r="J139" s="261">
        <f>ROUND(I139*H139,2)</f>
        <v>0</v>
      </c>
      <c r="K139" s="257" t="s">
        <v>1</v>
      </c>
      <c r="L139" s="262"/>
      <c r="M139" s="263" t="s">
        <v>1</v>
      </c>
      <c r="N139" s="264" t="s">
        <v>39</v>
      </c>
      <c r="O139" s="85"/>
      <c r="P139" s="228">
        <f>O139*H139</f>
        <v>0</v>
      </c>
      <c r="Q139" s="228">
        <v>1</v>
      </c>
      <c r="R139" s="228">
        <f>Q139*H139</f>
        <v>31.68</v>
      </c>
      <c r="S139" s="228">
        <v>0</v>
      </c>
      <c r="T139" s="229">
        <f>S139*H139</f>
        <v>0</v>
      </c>
      <c r="AR139" s="230" t="s">
        <v>157</v>
      </c>
      <c r="AT139" s="230" t="s">
        <v>153</v>
      </c>
      <c r="AU139" s="230" t="s">
        <v>84</v>
      </c>
      <c r="AY139" s="16" t="s">
        <v>116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82</v>
      </c>
      <c r="BK139" s="231">
        <f>ROUND(I139*H139,2)</f>
        <v>0</v>
      </c>
      <c r="BL139" s="16" t="s">
        <v>124</v>
      </c>
      <c r="BM139" s="230" t="s">
        <v>158</v>
      </c>
    </row>
    <row r="140" s="12" customFormat="1">
      <c r="B140" s="232"/>
      <c r="C140" s="233"/>
      <c r="D140" s="234" t="s">
        <v>126</v>
      </c>
      <c r="E140" s="233"/>
      <c r="F140" s="236" t="s">
        <v>159</v>
      </c>
      <c r="G140" s="233"/>
      <c r="H140" s="237">
        <v>31.68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126</v>
      </c>
      <c r="AU140" s="243" t="s">
        <v>84</v>
      </c>
      <c r="AV140" s="12" t="s">
        <v>84</v>
      </c>
      <c r="AW140" s="12" t="s">
        <v>4</v>
      </c>
      <c r="AX140" s="12" t="s">
        <v>82</v>
      </c>
      <c r="AY140" s="243" t="s">
        <v>116</v>
      </c>
    </row>
    <row r="141" s="1" customFormat="1" ht="16.5" customHeight="1">
      <c r="B141" s="37"/>
      <c r="C141" s="219" t="s">
        <v>160</v>
      </c>
      <c r="D141" s="219" t="s">
        <v>119</v>
      </c>
      <c r="E141" s="220" t="s">
        <v>161</v>
      </c>
      <c r="F141" s="221" t="s">
        <v>162</v>
      </c>
      <c r="G141" s="222" t="s">
        <v>122</v>
      </c>
      <c r="H141" s="223">
        <v>3</v>
      </c>
      <c r="I141" s="224"/>
      <c r="J141" s="225">
        <f>ROUND(I141*H141,2)</f>
        <v>0</v>
      </c>
      <c r="K141" s="221" t="s">
        <v>1</v>
      </c>
      <c r="L141" s="42"/>
      <c r="M141" s="226" t="s">
        <v>1</v>
      </c>
      <c r="N141" s="227" t="s">
        <v>39</v>
      </c>
      <c r="O141" s="85"/>
      <c r="P141" s="228">
        <f>O141*H141</f>
        <v>0</v>
      </c>
      <c r="Q141" s="228">
        <v>1.8907700000000001</v>
      </c>
      <c r="R141" s="228">
        <f>Q141*H141</f>
        <v>5.6723100000000004</v>
      </c>
      <c r="S141" s="228">
        <v>0</v>
      </c>
      <c r="T141" s="229">
        <f>S141*H141</f>
        <v>0</v>
      </c>
      <c r="AR141" s="230" t="s">
        <v>124</v>
      </c>
      <c r="AT141" s="230" t="s">
        <v>119</v>
      </c>
      <c r="AU141" s="230" t="s">
        <v>84</v>
      </c>
      <c r="AY141" s="16" t="s">
        <v>116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82</v>
      </c>
      <c r="BK141" s="231">
        <f>ROUND(I141*H141,2)</f>
        <v>0</v>
      </c>
      <c r="BL141" s="16" t="s">
        <v>124</v>
      </c>
      <c r="BM141" s="230" t="s">
        <v>163</v>
      </c>
    </row>
    <row r="142" s="14" customFormat="1">
      <c r="B142" s="265"/>
      <c r="C142" s="266"/>
      <c r="D142" s="234" t="s">
        <v>126</v>
      </c>
      <c r="E142" s="267" t="s">
        <v>1</v>
      </c>
      <c r="F142" s="268" t="s">
        <v>164</v>
      </c>
      <c r="G142" s="266"/>
      <c r="H142" s="267" t="s">
        <v>1</v>
      </c>
      <c r="I142" s="269"/>
      <c r="J142" s="266"/>
      <c r="K142" s="266"/>
      <c r="L142" s="270"/>
      <c r="M142" s="271"/>
      <c r="N142" s="272"/>
      <c r="O142" s="272"/>
      <c r="P142" s="272"/>
      <c r="Q142" s="272"/>
      <c r="R142" s="272"/>
      <c r="S142" s="272"/>
      <c r="T142" s="273"/>
      <c r="AT142" s="274" t="s">
        <v>126</v>
      </c>
      <c r="AU142" s="274" t="s">
        <v>84</v>
      </c>
      <c r="AV142" s="14" t="s">
        <v>82</v>
      </c>
      <c r="AW142" s="14" t="s">
        <v>31</v>
      </c>
      <c r="AX142" s="14" t="s">
        <v>74</v>
      </c>
      <c r="AY142" s="274" t="s">
        <v>116</v>
      </c>
    </row>
    <row r="143" s="12" customFormat="1">
      <c r="B143" s="232"/>
      <c r="C143" s="233"/>
      <c r="D143" s="234" t="s">
        <v>126</v>
      </c>
      <c r="E143" s="235" t="s">
        <v>1</v>
      </c>
      <c r="F143" s="236" t="s">
        <v>165</v>
      </c>
      <c r="G143" s="233"/>
      <c r="H143" s="237">
        <v>3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126</v>
      </c>
      <c r="AU143" s="243" t="s">
        <v>84</v>
      </c>
      <c r="AV143" s="12" t="s">
        <v>84</v>
      </c>
      <c r="AW143" s="12" t="s">
        <v>31</v>
      </c>
      <c r="AX143" s="12" t="s">
        <v>82</v>
      </c>
      <c r="AY143" s="243" t="s">
        <v>116</v>
      </c>
    </row>
    <row r="144" s="11" customFormat="1" ht="22.8" customHeight="1">
      <c r="B144" s="203"/>
      <c r="C144" s="204"/>
      <c r="D144" s="205" t="s">
        <v>73</v>
      </c>
      <c r="E144" s="217" t="s">
        <v>157</v>
      </c>
      <c r="F144" s="217" t="s">
        <v>166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SUM(P145:P150)</f>
        <v>0</v>
      </c>
      <c r="Q144" s="211"/>
      <c r="R144" s="212">
        <f>SUM(R145:R150)</f>
        <v>0.062379999999999998</v>
      </c>
      <c r="S144" s="211"/>
      <c r="T144" s="213">
        <f>SUM(T145:T150)</f>
        <v>0</v>
      </c>
      <c r="AR144" s="214" t="s">
        <v>82</v>
      </c>
      <c r="AT144" s="215" t="s">
        <v>73</v>
      </c>
      <c r="AU144" s="215" t="s">
        <v>82</v>
      </c>
      <c r="AY144" s="214" t="s">
        <v>116</v>
      </c>
      <c r="BK144" s="216">
        <f>SUM(BK145:BK150)</f>
        <v>0</v>
      </c>
    </row>
    <row r="145" s="1" customFormat="1" ht="24" customHeight="1">
      <c r="B145" s="37"/>
      <c r="C145" s="219" t="s">
        <v>167</v>
      </c>
      <c r="D145" s="219" t="s">
        <v>119</v>
      </c>
      <c r="E145" s="220" t="s">
        <v>168</v>
      </c>
      <c r="F145" s="221" t="s">
        <v>169</v>
      </c>
      <c r="G145" s="222" t="s">
        <v>170</v>
      </c>
      <c r="H145" s="223">
        <v>5</v>
      </c>
      <c r="I145" s="224"/>
      <c r="J145" s="225">
        <f>ROUND(I145*H145,2)</f>
        <v>0</v>
      </c>
      <c r="K145" s="221" t="s">
        <v>171</v>
      </c>
      <c r="L145" s="42"/>
      <c r="M145" s="226" t="s">
        <v>1</v>
      </c>
      <c r="N145" s="227" t="s">
        <v>39</v>
      </c>
      <c r="O145" s="8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30" t="s">
        <v>124</v>
      </c>
      <c r="AT145" s="230" t="s">
        <v>119</v>
      </c>
      <c r="AU145" s="230" t="s">
        <v>84</v>
      </c>
      <c r="AY145" s="16" t="s">
        <v>116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82</v>
      </c>
      <c r="BK145" s="231">
        <f>ROUND(I145*H145,2)</f>
        <v>0</v>
      </c>
      <c r="BL145" s="16" t="s">
        <v>124</v>
      </c>
      <c r="BM145" s="230" t="s">
        <v>172</v>
      </c>
    </row>
    <row r="146" s="1" customFormat="1" ht="24" customHeight="1">
      <c r="B146" s="37"/>
      <c r="C146" s="255" t="s">
        <v>173</v>
      </c>
      <c r="D146" s="255" t="s">
        <v>153</v>
      </c>
      <c r="E146" s="256" t="s">
        <v>174</v>
      </c>
      <c r="F146" s="257" t="s">
        <v>175</v>
      </c>
      <c r="G146" s="258" t="s">
        <v>170</v>
      </c>
      <c r="H146" s="259">
        <v>5</v>
      </c>
      <c r="I146" s="260"/>
      <c r="J146" s="261">
        <f>ROUND(I146*H146,2)</f>
        <v>0</v>
      </c>
      <c r="K146" s="257" t="s">
        <v>171</v>
      </c>
      <c r="L146" s="262"/>
      <c r="M146" s="263" t="s">
        <v>1</v>
      </c>
      <c r="N146" s="264" t="s">
        <v>39</v>
      </c>
      <c r="O146" s="85"/>
      <c r="P146" s="228">
        <f>O146*H146</f>
        <v>0</v>
      </c>
      <c r="Q146" s="228">
        <v>0.00027999999999999998</v>
      </c>
      <c r="R146" s="228">
        <f>Q146*H146</f>
        <v>0.0013999999999999998</v>
      </c>
      <c r="S146" s="228">
        <v>0</v>
      </c>
      <c r="T146" s="229">
        <f>S146*H146</f>
        <v>0</v>
      </c>
      <c r="AR146" s="230" t="s">
        <v>157</v>
      </c>
      <c r="AT146" s="230" t="s">
        <v>153</v>
      </c>
      <c r="AU146" s="230" t="s">
        <v>84</v>
      </c>
      <c r="AY146" s="16" t="s">
        <v>116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82</v>
      </c>
      <c r="BK146" s="231">
        <f>ROUND(I146*H146,2)</f>
        <v>0</v>
      </c>
      <c r="BL146" s="16" t="s">
        <v>124</v>
      </c>
      <c r="BM146" s="230" t="s">
        <v>176</v>
      </c>
    </row>
    <row r="147" s="1" customFormat="1" ht="24" customHeight="1">
      <c r="B147" s="37"/>
      <c r="C147" s="219" t="s">
        <v>177</v>
      </c>
      <c r="D147" s="219" t="s">
        <v>119</v>
      </c>
      <c r="E147" s="220" t="s">
        <v>178</v>
      </c>
      <c r="F147" s="221" t="s">
        <v>179</v>
      </c>
      <c r="G147" s="222" t="s">
        <v>170</v>
      </c>
      <c r="H147" s="223">
        <v>62</v>
      </c>
      <c r="I147" s="224"/>
      <c r="J147" s="225">
        <f>ROUND(I147*H147,2)</f>
        <v>0</v>
      </c>
      <c r="K147" s="221" t="s">
        <v>171</v>
      </c>
      <c r="L147" s="42"/>
      <c r="M147" s="226" t="s">
        <v>1</v>
      </c>
      <c r="N147" s="227" t="s">
        <v>39</v>
      </c>
      <c r="O147" s="8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30" t="s">
        <v>124</v>
      </c>
      <c r="AT147" s="230" t="s">
        <v>119</v>
      </c>
      <c r="AU147" s="230" t="s">
        <v>84</v>
      </c>
      <c r="AY147" s="16" t="s">
        <v>116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82</v>
      </c>
      <c r="BK147" s="231">
        <f>ROUND(I147*H147,2)</f>
        <v>0</v>
      </c>
      <c r="BL147" s="16" t="s">
        <v>124</v>
      </c>
      <c r="BM147" s="230" t="s">
        <v>180</v>
      </c>
    </row>
    <row r="148" s="1" customFormat="1" ht="24" customHeight="1">
      <c r="B148" s="37"/>
      <c r="C148" s="255" t="s">
        <v>181</v>
      </c>
      <c r="D148" s="255" t="s">
        <v>153</v>
      </c>
      <c r="E148" s="256" t="s">
        <v>182</v>
      </c>
      <c r="F148" s="257" t="s">
        <v>183</v>
      </c>
      <c r="G148" s="258" t="s">
        <v>170</v>
      </c>
      <c r="H148" s="259">
        <v>62</v>
      </c>
      <c r="I148" s="260"/>
      <c r="J148" s="261">
        <f>ROUND(I148*H148,2)</f>
        <v>0</v>
      </c>
      <c r="K148" s="257" t="s">
        <v>171</v>
      </c>
      <c r="L148" s="262"/>
      <c r="M148" s="263" t="s">
        <v>1</v>
      </c>
      <c r="N148" s="264" t="s">
        <v>39</v>
      </c>
      <c r="O148" s="85"/>
      <c r="P148" s="228">
        <f>O148*H148</f>
        <v>0</v>
      </c>
      <c r="Q148" s="228">
        <v>0.00042999999999999999</v>
      </c>
      <c r="R148" s="228">
        <f>Q148*H148</f>
        <v>0.02666</v>
      </c>
      <c r="S148" s="228">
        <v>0</v>
      </c>
      <c r="T148" s="229">
        <f>S148*H148</f>
        <v>0</v>
      </c>
      <c r="AR148" s="230" t="s">
        <v>157</v>
      </c>
      <c r="AT148" s="230" t="s">
        <v>153</v>
      </c>
      <c r="AU148" s="230" t="s">
        <v>84</v>
      </c>
      <c r="AY148" s="16" t="s">
        <v>116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82</v>
      </c>
      <c r="BK148" s="231">
        <f>ROUND(I148*H148,2)</f>
        <v>0</v>
      </c>
      <c r="BL148" s="16" t="s">
        <v>124</v>
      </c>
      <c r="BM148" s="230" t="s">
        <v>184</v>
      </c>
    </row>
    <row r="149" s="1" customFormat="1" ht="24" customHeight="1">
      <c r="B149" s="37"/>
      <c r="C149" s="219" t="s">
        <v>124</v>
      </c>
      <c r="D149" s="219" t="s">
        <v>119</v>
      </c>
      <c r="E149" s="220" t="s">
        <v>185</v>
      </c>
      <c r="F149" s="221" t="s">
        <v>186</v>
      </c>
      <c r="G149" s="222" t="s">
        <v>187</v>
      </c>
      <c r="H149" s="223">
        <v>1</v>
      </c>
      <c r="I149" s="224"/>
      <c r="J149" s="225">
        <f>ROUND(I149*H149,2)</f>
        <v>0</v>
      </c>
      <c r="K149" s="221" t="s">
        <v>171</v>
      </c>
      <c r="L149" s="42"/>
      <c r="M149" s="226" t="s">
        <v>1</v>
      </c>
      <c r="N149" s="227" t="s">
        <v>39</v>
      </c>
      <c r="O149" s="85"/>
      <c r="P149" s="228">
        <f>O149*H149</f>
        <v>0</v>
      </c>
      <c r="Q149" s="228">
        <v>0.029770000000000001</v>
      </c>
      <c r="R149" s="228">
        <f>Q149*H149</f>
        <v>0.029770000000000001</v>
      </c>
      <c r="S149" s="228">
        <v>0</v>
      </c>
      <c r="T149" s="229">
        <f>S149*H149</f>
        <v>0</v>
      </c>
      <c r="AR149" s="230" t="s">
        <v>124</v>
      </c>
      <c r="AT149" s="230" t="s">
        <v>119</v>
      </c>
      <c r="AU149" s="230" t="s">
        <v>84</v>
      </c>
      <c r="AY149" s="16" t="s">
        <v>116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82</v>
      </c>
      <c r="BK149" s="231">
        <f>ROUND(I149*H149,2)</f>
        <v>0</v>
      </c>
      <c r="BL149" s="16" t="s">
        <v>124</v>
      </c>
      <c r="BM149" s="230" t="s">
        <v>188</v>
      </c>
    </row>
    <row r="150" s="1" customFormat="1" ht="16.5" customHeight="1">
      <c r="B150" s="37"/>
      <c r="C150" s="219" t="s">
        <v>189</v>
      </c>
      <c r="D150" s="219" t="s">
        <v>119</v>
      </c>
      <c r="E150" s="220" t="s">
        <v>190</v>
      </c>
      <c r="F150" s="221" t="s">
        <v>191</v>
      </c>
      <c r="G150" s="222" t="s">
        <v>187</v>
      </c>
      <c r="H150" s="223">
        <v>1</v>
      </c>
      <c r="I150" s="224"/>
      <c r="J150" s="225">
        <f>ROUND(I150*H150,2)</f>
        <v>0</v>
      </c>
      <c r="K150" s="221" t="s">
        <v>171</v>
      </c>
      <c r="L150" s="42"/>
      <c r="M150" s="226" t="s">
        <v>1</v>
      </c>
      <c r="N150" s="227" t="s">
        <v>39</v>
      </c>
      <c r="O150" s="85"/>
      <c r="P150" s="228">
        <f>O150*H150</f>
        <v>0</v>
      </c>
      <c r="Q150" s="228">
        <v>0.0045500000000000002</v>
      </c>
      <c r="R150" s="228">
        <f>Q150*H150</f>
        <v>0.0045500000000000002</v>
      </c>
      <c r="S150" s="228">
        <v>0</v>
      </c>
      <c r="T150" s="229">
        <f>S150*H150</f>
        <v>0</v>
      </c>
      <c r="AR150" s="230" t="s">
        <v>124</v>
      </c>
      <c r="AT150" s="230" t="s">
        <v>119</v>
      </c>
      <c r="AU150" s="230" t="s">
        <v>84</v>
      </c>
      <c r="AY150" s="16" t="s">
        <v>116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82</v>
      </c>
      <c r="BK150" s="231">
        <f>ROUND(I150*H150,2)</f>
        <v>0</v>
      </c>
      <c r="BL150" s="16" t="s">
        <v>124</v>
      </c>
      <c r="BM150" s="230" t="s">
        <v>192</v>
      </c>
    </row>
    <row r="151" s="11" customFormat="1" ht="25.92" customHeight="1">
      <c r="B151" s="203"/>
      <c r="C151" s="204"/>
      <c r="D151" s="205" t="s">
        <v>73</v>
      </c>
      <c r="E151" s="206" t="s">
        <v>193</v>
      </c>
      <c r="F151" s="206" t="s">
        <v>194</v>
      </c>
      <c r="G151" s="204"/>
      <c r="H151" s="204"/>
      <c r="I151" s="207"/>
      <c r="J151" s="208">
        <f>BK151</f>
        <v>0</v>
      </c>
      <c r="K151" s="204"/>
      <c r="L151" s="209"/>
      <c r="M151" s="210"/>
      <c r="N151" s="211"/>
      <c r="O151" s="211"/>
      <c r="P151" s="212">
        <f>P152+P157+P161</f>
        <v>0</v>
      </c>
      <c r="Q151" s="211"/>
      <c r="R151" s="212">
        <f>R152+R157+R161</f>
        <v>0.080949999999999994</v>
      </c>
      <c r="S151" s="211"/>
      <c r="T151" s="213">
        <f>T152+T157+T161</f>
        <v>0</v>
      </c>
      <c r="AR151" s="214" t="s">
        <v>84</v>
      </c>
      <c r="AT151" s="215" t="s">
        <v>73</v>
      </c>
      <c r="AU151" s="215" t="s">
        <v>74</v>
      </c>
      <c r="AY151" s="214" t="s">
        <v>116</v>
      </c>
      <c r="BK151" s="216">
        <f>BK152+BK157+BK161</f>
        <v>0</v>
      </c>
    </row>
    <row r="152" s="11" customFormat="1" ht="22.8" customHeight="1">
      <c r="B152" s="203"/>
      <c r="C152" s="204"/>
      <c r="D152" s="205" t="s">
        <v>73</v>
      </c>
      <c r="E152" s="217" t="s">
        <v>195</v>
      </c>
      <c r="F152" s="217" t="s">
        <v>196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SUM(P153:P156)</f>
        <v>0</v>
      </c>
      <c r="Q152" s="211"/>
      <c r="R152" s="212">
        <f>SUM(R153:R156)</f>
        <v>0.0126</v>
      </c>
      <c r="S152" s="211"/>
      <c r="T152" s="213">
        <f>SUM(T153:T156)</f>
        <v>0</v>
      </c>
      <c r="AR152" s="214" t="s">
        <v>84</v>
      </c>
      <c r="AT152" s="215" t="s">
        <v>73</v>
      </c>
      <c r="AU152" s="215" t="s">
        <v>82</v>
      </c>
      <c r="AY152" s="214" t="s">
        <v>116</v>
      </c>
      <c r="BK152" s="216">
        <f>SUM(BK153:BK156)</f>
        <v>0</v>
      </c>
    </row>
    <row r="153" s="1" customFormat="1" ht="16.5" customHeight="1">
      <c r="B153" s="37"/>
      <c r="C153" s="219" t="s">
        <v>82</v>
      </c>
      <c r="D153" s="219" t="s">
        <v>119</v>
      </c>
      <c r="E153" s="220" t="s">
        <v>197</v>
      </c>
      <c r="F153" s="221" t="s">
        <v>198</v>
      </c>
      <c r="G153" s="222" t="s">
        <v>170</v>
      </c>
      <c r="H153" s="223">
        <v>10</v>
      </c>
      <c r="I153" s="224"/>
      <c r="J153" s="225">
        <f>ROUND(I153*H153,2)</f>
        <v>0</v>
      </c>
      <c r="K153" s="221" t="s">
        <v>171</v>
      </c>
      <c r="L153" s="42"/>
      <c r="M153" s="226" t="s">
        <v>1</v>
      </c>
      <c r="N153" s="227" t="s">
        <v>39</v>
      </c>
      <c r="O153" s="85"/>
      <c r="P153" s="228">
        <f>O153*H153</f>
        <v>0</v>
      </c>
      <c r="Q153" s="228">
        <v>0.0012600000000000001</v>
      </c>
      <c r="R153" s="228">
        <f>Q153*H153</f>
        <v>0.0126</v>
      </c>
      <c r="S153" s="228">
        <v>0</v>
      </c>
      <c r="T153" s="229">
        <f>S153*H153</f>
        <v>0</v>
      </c>
      <c r="AR153" s="230" t="s">
        <v>177</v>
      </c>
      <c r="AT153" s="230" t="s">
        <v>119</v>
      </c>
      <c r="AU153" s="230" t="s">
        <v>84</v>
      </c>
      <c r="AY153" s="16" t="s">
        <v>116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82</v>
      </c>
      <c r="BK153" s="231">
        <f>ROUND(I153*H153,2)</f>
        <v>0</v>
      </c>
      <c r="BL153" s="16" t="s">
        <v>177</v>
      </c>
      <c r="BM153" s="230" t="s">
        <v>199</v>
      </c>
    </row>
    <row r="154" s="1" customFormat="1" ht="16.5" customHeight="1">
      <c r="B154" s="37"/>
      <c r="C154" s="219" t="s">
        <v>200</v>
      </c>
      <c r="D154" s="219" t="s">
        <v>119</v>
      </c>
      <c r="E154" s="220" t="s">
        <v>201</v>
      </c>
      <c r="F154" s="221" t="s">
        <v>202</v>
      </c>
      <c r="G154" s="222" t="s">
        <v>170</v>
      </c>
      <c r="H154" s="223">
        <v>10</v>
      </c>
      <c r="I154" s="224"/>
      <c r="J154" s="225">
        <f>ROUND(I154*H154,2)</f>
        <v>0</v>
      </c>
      <c r="K154" s="221" t="s">
        <v>171</v>
      </c>
      <c r="L154" s="42"/>
      <c r="M154" s="226" t="s">
        <v>1</v>
      </c>
      <c r="N154" s="227" t="s">
        <v>39</v>
      </c>
      <c r="O154" s="85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AR154" s="230" t="s">
        <v>177</v>
      </c>
      <c r="AT154" s="230" t="s">
        <v>119</v>
      </c>
      <c r="AU154" s="230" t="s">
        <v>84</v>
      </c>
      <c r="AY154" s="16" t="s">
        <v>116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82</v>
      </c>
      <c r="BK154" s="231">
        <f>ROUND(I154*H154,2)</f>
        <v>0</v>
      </c>
      <c r="BL154" s="16" t="s">
        <v>177</v>
      </c>
      <c r="BM154" s="230" t="s">
        <v>203</v>
      </c>
    </row>
    <row r="155" s="1" customFormat="1" ht="24" customHeight="1">
      <c r="B155" s="37"/>
      <c r="C155" s="219" t="s">
        <v>204</v>
      </c>
      <c r="D155" s="219" t="s">
        <v>119</v>
      </c>
      <c r="E155" s="220" t="s">
        <v>205</v>
      </c>
      <c r="F155" s="221" t="s">
        <v>206</v>
      </c>
      <c r="G155" s="222" t="s">
        <v>156</v>
      </c>
      <c r="H155" s="223">
        <v>0.012999999999999999</v>
      </c>
      <c r="I155" s="224"/>
      <c r="J155" s="225">
        <f>ROUND(I155*H155,2)</f>
        <v>0</v>
      </c>
      <c r="K155" s="221" t="s">
        <v>171</v>
      </c>
      <c r="L155" s="42"/>
      <c r="M155" s="226" t="s">
        <v>1</v>
      </c>
      <c r="N155" s="227" t="s">
        <v>39</v>
      </c>
      <c r="O155" s="85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AR155" s="230" t="s">
        <v>177</v>
      </c>
      <c r="AT155" s="230" t="s">
        <v>119</v>
      </c>
      <c r="AU155" s="230" t="s">
        <v>84</v>
      </c>
      <c r="AY155" s="16" t="s">
        <v>116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82</v>
      </c>
      <c r="BK155" s="231">
        <f>ROUND(I155*H155,2)</f>
        <v>0</v>
      </c>
      <c r="BL155" s="16" t="s">
        <v>177</v>
      </c>
      <c r="BM155" s="230" t="s">
        <v>207</v>
      </c>
    </row>
    <row r="156" s="1" customFormat="1" ht="24" customHeight="1">
      <c r="B156" s="37"/>
      <c r="C156" s="219" t="s">
        <v>208</v>
      </c>
      <c r="D156" s="219" t="s">
        <v>119</v>
      </c>
      <c r="E156" s="220" t="s">
        <v>209</v>
      </c>
      <c r="F156" s="221" t="s">
        <v>210</v>
      </c>
      <c r="G156" s="222" t="s">
        <v>156</v>
      </c>
      <c r="H156" s="223">
        <v>0.012999999999999999</v>
      </c>
      <c r="I156" s="224"/>
      <c r="J156" s="225">
        <f>ROUND(I156*H156,2)</f>
        <v>0</v>
      </c>
      <c r="K156" s="221" t="s">
        <v>171</v>
      </c>
      <c r="L156" s="42"/>
      <c r="M156" s="226" t="s">
        <v>1</v>
      </c>
      <c r="N156" s="227" t="s">
        <v>39</v>
      </c>
      <c r="O156" s="85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AR156" s="230" t="s">
        <v>177</v>
      </c>
      <c r="AT156" s="230" t="s">
        <v>119</v>
      </c>
      <c r="AU156" s="230" t="s">
        <v>84</v>
      </c>
      <c r="AY156" s="16" t="s">
        <v>116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82</v>
      </c>
      <c r="BK156" s="231">
        <f>ROUND(I156*H156,2)</f>
        <v>0</v>
      </c>
      <c r="BL156" s="16" t="s">
        <v>177</v>
      </c>
      <c r="BM156" s="230" t="s">
        <v>211</v>
      </c>
    </row>
    <row r="157" s="11" customFormat="1" ht="22.8" customHeight="1">
      <c r="B157" s="203"/>
      <c r="C157" s="204"/>
      <c r="D157" s="205" t="s">
        <v>73</v>
      </c>
      <c r="E157" s="217" t="s">
        <v>212</v>
      </c>
      <c r="F157" s="217" t="s">
        <v>213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SUM(P158:P160)</f>
        <v>0</v>
      </c>
      <c r="Q157" s="211"/>
      <c r="R157" s="212">
        <f>SUM(R158:R160)</f>
        <v>0.0037399999999999998</v>
      </c>
      <c r="S157" s="211"/>
      <c r="T157" s="213">
        <f>SUM(T158:T160)</f>
        <v>0</v>
      </c>
      <c r="AR157" s="214" t="s">
        <v>84</v>
      </c>
      <c r="AT157" s="215" t="s">
        <v>73</v>
      </c>
      <c r="AU157" s="215" t="s">
        <v>82</v>
      </c>
      <c r="AY157" s="214" t="s">
        <v>116</v>
      </c>
      <c r="BK157" s="216">
        <f>SUM(BK158:BK160)</f>
        <v>0</v>
      </c>
    </row>
    <row r="158" s="1" customFormat="1" ht="16.5" customHeight="1">
      <c r="B158" s="37"/>
      <c r="C158" s="219" t="s">
        <v>214</v>
      </c>
      <c r="D158" s="219" t="s">
        <v>119</v>
      </c>
      <c r="E158" s="220" t="s">
        <v>215</v>
      </c>
      <c r="F158" s="221" t="s">
        <v>216</v>
      </c>
      <c r="G158" s="222" t="s">
        <v>187</v>
      </c>
      <c r="H158" s="223">
        <v>2</v>
      </c>
      <c r="I158" s="224"/>
      <c r="J158" s="225">
        <f>ROUND(I158*H158,2)</f>
        <v>0</v>
      </c>
      <c r="K158" s="221" t="s">
        <v>171</v>
      </c>
      <c r="L158" s="42"/>
      <c r="M158" s="226" t="s">
        <v>1</v>
      </c>
      <c r="N158" s="227" t="s">
        <v>39</v>
      </c>
      <c r="O158" s="85"/>
      <c r="P158" s="228">
        <f>O158*H158</f>
        <v>0</v>
      </c>
      <c r="Q158" s="228">
        <v>0.0018699999999999999</v>
      </c>
      <c r="R158" s="228">
        <f>Q158*H158</f>
        <v>0.0037399999999999998</v>
      </c>
      <c r="S158" s="228">
        <v>0</v>
      </c>
      <c r="T158" s="229">
        <f>S158*H158</f>
        <v>0</v>
      </c>
      <c r="AR158" s="230" t="s">
        <v>177</v>
      </c>
      <c r="AT158" s="230" t="s">
        <v>119</v>
      </c>
      <c r="AU158" s="230" t="s">
        <v>84</v>
      </c>
      <c r="AY158" s="16" t="s">
        <v>116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82</v>
      </c>
      <c r="BK158" s="231">
        <f>ROUND(I158*H158,2)</f>
        <v>0</v>
      </c>
      <c r="BL158" s="16" t="s">
        <v>177</v>
      </c>
      <c r="BM158" s="230" t="s">
        <v>217</v>
      </c>
    </row>
    <row r="159" s="1" customFormat="1" ht="24" customHeight="1">
      <c r="B159" s="37"/>
      <c r="C159" s="219" t="s">
        <v>218</v>
      </c>
      <c r="D159" s="219" t="s">
        <v>119</v>
      </c>
      <c r="E159" s="220" t="s">
        <v>219</v>
      </c>
      <c r="F159" s="221" t="s">
        <v>220</v>
      </c>
      <c r="G159" s="222" t="s">
        <v>156</v>
      </c>
      <c r="H159" s="223">
        <v>0.0040000000000000001</v>
      </c>
      <c r="I159" s="224"/>
      <c r="J159" s="225">
        <f>ROUND(I159*H159,2)</f>
        <v>0</v>
      </c>
      <c r="K159" s="221" t="s">
        <v>171</v>
      </c>
      <c r="L159" s="42"/>
      <c r="M159" s="226" t="s">
        <v>1</v>
      </c>
      <c r="N159" s="227" t="s">
        <v>39</v>
      </c>
      <c r="O159" s="85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30" t="s">
        <v>177</v>
      </c>
      <c r="AT159" s="230" t="s">
        <v>119</v>
      </c>
      <c r="AU159" s="230" t="s">
        <v>84</v>
      </c>
      <c r="AY159" s="16" t="s">
        <v>116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82</v>
      </c>
      <c r="BK159" s="231">
        <f>ROUND(I159*H159,2)</f>
        <v>0</v>
      </c>
      <c r="BL159" s="16" t="s">
        <v>177</v>
      </c>
      <c r="BM159" s="230" t="s">
        <v>221</v>
      </c>
    </row>
    <row r="160" s="1" customFormat="1" ht="24" customHeight="1">
      <c r="B160" s="37"/>
      <c r="C160" s="219" t="s">
        <v>222</v>
      </c>
      <c r="D160" s="219" t="s">
        <v>119</v>
      </c>
      <c r="E160" s="220" t="s">
        <v>223</v>
      </c>
      <c r="F160" s="221" t="s">
        <v>224</v>
      </c>
      <c r="G160" s="222" t="s">
        <v>156</v>
      </c>
      <c r="H160" s="223">
        <v>0.0040000000000000001</v>
      </c>
      <c r="I160" s="224"/>
      <c r="J160" s="225">
        <f>ROUND(I160*H160,2)</f>
        <v>0</v>
      </c>
      <c r="K160" s="221" t="s">
        <v>171</v>
      </c>
      <c r="L160" s="42"/>
      <c r="M160" s="226" t="s">
        <v>1</v>
      </c>
      <c r="N160" s="227" t="s">
        <v>39</v>
      </c>
      <c r="O160" s="8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AR160" s="230" t="s">
        <v>177</v>
      </c>
      <c r="AT160" s="230" t="s">
        <v>119</v>
      </c>
      <c r="AU160" s="230" t="s">
        <v>84</v>
      </c>
      <c r="AY160" s="16" t="s">
        <v>116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82</v>
      </c>
      <c r="BK160" s="231">
        <f>ROUND(I160*H160,2)</f>
        <v>0</v>
      </c>
      <c r="BL160" s="16" t="s">
        <v>177</v>
      </c>
      <c r="BM160" s="230" t="s">
        <v>225</v>
      </c>
    </row>
    <row r="161" s="11" customFormat="1" ht="22.8" customHeight="1">
      <c r="B161" s="203"/>
      <c r="C161" s="204"/>
      <c r="D161" s="205" t="s">
        <v>73</v>
      </c>
      <c r="E161" s="217" t="s">
        <v>226</v>
      </c>
      <c r="F161" s="217" t="s">
        <v>227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SUM(P162:P164)</f>
        <v>0</v>
      </c>
      <c r="Q161" s="211"/>
      <c r="R161" s="212">
        <f>SUM(R162:R164)</f>
        <v>0.064610000000000001</v>
      </c>
      <c r="S161" s="211"/>
      <c r="T161" s="213">
        <f>SUM(T162:T164)</f>
        <v>0</v>
      </c>
      <c r="AR161" s="214" t="s">
        <v>84</v>
      </c>
      <c r="AT161" s="215" t="s">
        <v>73</v>
      </c>
      <c r="AU161" s="215" t="s">
        <v>82</v>
      </c>
      <c r="AY161" s="214" t="s">
        <v>116</v>
      </c>
      <c r="BK161" s="216">
        <f>SUM(BK162:BK164)</f>
        <v>0</v>
      </c>
    </row>
    <row r="162" s="1" customFormat="1" ht="16.5" customHeight="1">
      <c r="B162" s="37"/>
      <c r="C162" s="219" t="s">
        <v>165</v>
      </c>
      <c r="D162" s="219" t="s">
        <v>119</v>
      </c>
      <c r="E162" s="220" t="s">
        <v>228</v>
      </c>
      <c r="F162" s="221" t="s">
        <v>229</v>
      </c>
      <c r="G162" s="222" t="s">
        <v>170</v>
      </c>
      <c r="H162" s="223">
        <v>3.5</v>
      </c>
      <c r="I162" s="224"/>
      <c r="J162" s="225">
        <f>ROUND(I162*H162,2)</f>
        <v>0</v>
      </c>
      <c r="K162" s="221" t="s">
        <v>171</v>
      </c>
      <c r="L162" s="42"/>
      <c r="M162" s="226" t="s">
        <v>1</v>
      </c>
      <c r="N162" s="227" t="s">
        <v>39</v>
      </c>
      <c r="O162" s="85"/>
      <c r="P162" s="228">
        <f>O162*H162</f>
        <v>0</v>
      </c>
      <c r="Q162" s="228">
        <v>0.018460000000000001</v>
      </c>
      <c r="R162" s="228">
        <f>Q162*H162</f>
        <v>0.064610000000000001</v>
      </c>
      <c r="S162" s="228">
        <v>0</v>
      </c>
      <c r="T162" s="229">
        <f>S162*H162</f>
        <v>0</v>
      </c>
      <c r="AR162" s="230" t="s">
        <v>177</v>
      </c>
      <c r="AT162" s="230" t="s">
        <v>119</v>
      </c>
      <c r="AU162" s="230" t="s">
        <v>84</v>
      </c>
      <c r="AY162" s="16" t="s">
        <v>116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82</v>
      </c>
      <c r="BK162" s="231">
        <f>ROUND(I162*H162,2)</f>
        <v>0</v>
      </c>
      <c r="BL162" s="16" t="s">
        <v>177</v>
      </c>
      <c r="BM162" s="230" t="s">
        <v>230</v>
      </c>
    </row>
    <row r="163" s="1" customFormat="1" ht="24" customHeight="1">
      <c r="B163" s="37"/>
      <c r="C163" s="219" t="s">
        <v>231</v>
      </c>
      <c r="D163" s="219" t="s">
        <v>119</v>
      </c>
      <c r="E163" s="220" t="s">
        <v>232</v>
      </c>
      <c r="F163" s="221" t="s">
        <v>233</v>
      </c>
      <c r="G163" s="222" t="s">
        <v>156</v>
      </c>
      <c r="H163" s="223">
        <v>0.065000000000000002</v>
      </c>
      <c r="I163" s="224"/>
      <c r="J163" s="225">
        <f>ROUND(I163*H163,2)</f>
        <v>0</v>
      </c>
      <c r="K163" s="221" t="s">
        <v>171</v>
      </c>
      <c r="L163" s="42"/>
      <c r="M163" s="226" t="s">
        <v>1</v>
      </c>
      <c r="N163" s="227" t="s">
        <v>39</v>
      </c>
      <c r="O163" s="85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AR163" s="230" t="s">
        <v>177</v>
      </c>
      <c r="AT163" s="230" t="s">
        <v>119</v>
      </c>
      <c r="AU163" s="230" t="s">
        <v>84</v>
      </c>
      <c r="AY163" s="16" t="s">
        <v>116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82</v>
      </c>
      <c r="BK163" s="231">
        <f>ROUND(I163*H163,2)</f>
        <v>0</v>
      </c>
      <c r="BL163" s="16" t="s">
        <v>177</v>
      </c>
      <c r="BM163" s="230" t="s">
        <v>234</v>
      </c>
    </row>
    <row r="164" s="1" customFormat="1" ht="24" customHeight="1">
      <c r="B164" s="37"/>
      <c r="C164" s="219" t="s">
        <v>235</v>
      </c>
      <c r="D164" s="219" t="s">
        <v>119</v>
      </c>
      <c r="E164" s="220" t="s">
        <v>236</v>
      </c>
      <c r="F164" s="221" t="s">
        <v>237</v>
      </c>
      <c r="G164" s="222" t="s">
        <v>156</v>
      </c>
      <c r="H164" s="223">
        <v>0.065000000000000002</v>
      </c>
      <c r="I164" s="224"/>
      <c r="J164" s="225">
        <f>ROUND(I164*H164,2)</f>
        <v>0</v>
      </c>
      <c r="K164" s="221" t="s">
        <v>171</v>
      </c>
      <c r="L164" s="42"/>
      <c r="M164" s="226" t="s">
        <v>1</v>
      </c>
      <c r="N164" s="227" t="s">
        <v>39</v>
      </c>
      <c r="O164" s="85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AR164" s="230" t="s">
        <v>177</v>
      </c>
      <c r="AT164" s="230" t="s">
        <v>119</v>
      </c>
      <c r="AU164" s="230" t="s">
        <v>84</v>
      </c>
      <c r="AY164" s="16" t="s">
        <v>116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82</v>
      </c>
      <c r="BK164" s="231">
        <f>ROUND(I164*H164,2)</f>
        <v>0</v>
      </c>
      <c r="BL164" s="16" t="s">
        <v>177</v>
      </c>
      <c r="BM164" s="230" t="s">
        <v>238</v>
      </c>
    </row>
    <row r="165" s="11" customFormat="1" ht="25.92" customHeight="1">
      <c r="B165" s="203"/>
      <c r="C165" s="204"/>
      <c r="D165" s="205" t="s">
        <v>73</v>
      </c>
      <c r="E165" s="206" t="s">
        <v>239</v>
      </c>
      <c r="F165" s="206" t="s">
        <v>240</v>
      </c>
      <c r="G165" s="204"/>
      <c r="H165" s="204"/>
      <c r="I165" s="207"/>
      <c r="J165" s="208">
        <f>BK165</f>
        <v>0</v>
      </c>
      <c r="K165" s="204"/>
      <c r="L165" s="209"/>
      <c r="M165" s="210"/>
      <c r="N165" s="211"/>
      <c r="O165" s="211"/>
      <c r="P165" s="212">
        <f>SUM(P166:P180)</f>
        <v>0</v>
      </c>
      <c r="Q165" s="211"/>
      <c r="R165" s="212">
        <f>SUM(R166:R180)</f>
        <v>0</v>
      </c>
      <c r="S165" s="211"/>
      <c r="T165" s="213">
        <f>SUM(T166:T180)</f>
        <v>0</v>
      </c>
      <c r="AR165" s="214" t="s">
        <v>124</v>
      </c>
      <c r="AT165" s="215" t="s">
        <v>73</v>
      </c>
      <c r="AU165" s="215" t="s">
        <v>74</v>
      </c>
      <c r="AY165" s="214" t="s">
        <v>116</v>
      </c>
      <c r="BK165" s="216">
        <f>SUM(BK166:BK180)</f>
        <v>0</v>
      </c>
    </row>
    <row r="166" s="1" customFormat="1" ht="16.5" customHeight="1">
      <c r="B166" s="37"/>
      <c r="C166" s="219" t="s">
        <v>241</v>
      </c>
      <c r="D166" s="219" t="s">
        <v>119</v>
      </c>
      <c r="E166" s="220" t="s">
        <v>242</v>
      </c>
      <c r="F166" s="221" t="s">
        <v>243</v>
      </c>
      <c r="G166" s="222" t="s">
        <v>170</v>
      </c>
      <c r="H166" s="223">
        <v>60</v>
      </c>
      <c r="I166" s="224"/>
      <c r="J166" s="225">
        <f>ROUND(I166*H166,2)</f>
        <v>0</v>
      </c>
      <c r="K166" s="221" t="s">
        <v>1</v>
      </c>
      <c r="L166" s="42"/>
      <c r="M166" s="226" t="s">
        <v>1</v>
      </c>
      <c r="N166" s="227" t="s">
        <v>39</v>
      </c>
      <c r="O166" s="85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AR166" s="230" t="s">
        <v>244</v>
      </c>
      <c r="AT166" s="230" t="s">
        <v>119</v>
      </c>
      <c r="AU166" s="230" t="s">
        <v>82</v>
      </c>
      <c r="AY166" s="16" t="s">
        <v>116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82</v>
      </c>
      <c r="BK166" s="231">
        <f>ROUND(I166*H166,2)</f>
        <v>0</v>
      </c>
      <c r="BL166" s="16" t="s">
        <v>244</v>
      </c>
      <c r="BM166" s="230" t="s">
        <v>245</v>
      </c>
    </row>
    <row r="167" s="1" customFormat="1" ht="16.5" customHeight="1">
      <c r="B167" s="37"/>
      <c r="C167" s="219" t="s">
        <v>246</v>
      </c>
      <c r="D167" s="219" t="s">
        <v>119</v>
      </c>
      <c r="E167" s="220" t="s">
        <v>247</v>
      </c>
      <c r="F167" s="221" t="s">
        <v>248</v>
      </c>
      <c r="G167" s="222" t="s">
        <v>170</v>
      </c>
      <c r="H167" s="223">
        <v>56</v>
      </c>
      <c r="I167" s="224"/>
      <c r="J167" s="225">
        <f>ROUND(I167*H167,2)</f>
        <v>0</v>
      </c>
      <c r="K167" s="221" t="s">
        <v>1</v>
      </c>
      <c r="L167" s="42"/>
      <c r="M167" s="226" t="s">
        <v>1</v>
      </c>
      <c r="N167" s="227" t="s">
        <v>39</v>
      </c>
      <c r="O167" s="85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AR167" s="230" t="s">
        <v>244</v>
      </c>
      <c r="AT167" s="230" t="s">
        <v>119</v>
      </c>
      <c r="AU167" s="230" t="s">
        <v>82</v>
      </c>
      <c r="AY167" s="16" t="s">
        <v>116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82</v>
      </c>
      <c r="BK167" s="231">
        <f>ROUND(I167*H167,2)</f>
        <v>0</v>
      </c>
      <c r="BL167" s="16" t="s">
        <v>244</v>
      </c>
      <c r="BM167" s="230" t="s">
        <v>249</v>
      </c>
    </row>
    <row r="168" s="1" customFormat="1" ht="16.5" customHeight="1">
      <c r="B168" s="37"/>
      <c r="C168" s="219" t="s">
        <v>84</v>
      </c>
      <c r="D168" s="219" t="s">
        <v>119</v>
      </c>
      <c r="E168" s="220" t="s">
        <v>250</v>
      </c>
      <c r="F168" s="221" t="s">
        <v>251</v>
      </c>
      <c r="G168" s="222" t="s">
        <v>252</v>
      </c>
      <c r="H168" s="223">
        <v>1</v>
      </c>
      <c r="I168" s="224"/>
      <c r="J168" s="225">
        <f>ROUND(I168*H168,2)</f>
        <v>0</v>
      </c>
      <c r="K168" s="221" t="s">
        <v>1</v>
      </c>
      <c r="L168" s="42"/>
      <c r="M168" s="226" t="s">
        <v>1</v>
      </c>
      <c r="N168" s="227" t="s">
        <v>39</v>
      </c>
      <c r="O168" s="85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AR168" s="230" t="s">
        <v>244</v>
      </c>
      <c r="AT168" s="230" t="s">
        <v>119</v>
      </c>
      <c r="AU168" s="230" t="s">
        <v>82</v>
      </c>
      <c r="AY168" s="16" t="s">
        <v>116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82</v>
      </c>
      <c r="BK168" s="231">
        <f>ROUND(I168*H168,2)</f>
        <v>0</v>
      </c>
      <c r="BL168" s="16" t="s">
        <v>244</v>
      </c>
      <c r="BM168" s="230" t="s">
        <v>253</v>
      </c>
    </row>
    <row r="169" s="1" customFormat="1" ht="16.5" customHeight="1">
      <c r="B169" s="37"/>
      <c r="C169" s="219" t="s">
        <v>8</v>
      </c>
      <c r="D169" s="219" t="s">
        <v>119</v>
      </c>
      <c r="E169" s="220" t="s">
        <v>254</v>
      </c>
      <c r="F169" s="221" t="s">
        <v>255</v>
      </c>
      <c r="G169" s="222" t="s">
        <v>187</v>
      </c>
      <c r="H169" s="223">
        <v>1</v>
      </c>
      <c r="I169" s="224"/>
      <c r="J169" s="225">
        <f>ROUND(I169*H169,2)</f>
        <v>0</v>
      </c>
      <c r="K169" s="221" t="s">
        <v>1</v>
      </c>
      <c r="L169" s="42"/>
      <c r="M169" s="226" t="s">
        <v>1</v>
      </c>
      <c r="N169" s="227" t="s">
        <v>39</v>
      </c>
      <c r="O169" s="85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AR169" s="230" t="s">
        <v>244</v>
      </c>
      <c r="AT169" s="230" t="s">
        <v>119</v>
      </c>
      <c r="AU169" s="230" t="s">
        <v>82</v>
      </c>
      <c r="AY169" s="16" t="s">
        <v>116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82</v>
      </c>
      <c r="BK169" s="231">
        <f>ROUND(I169*H169,2)</f>
        <v>0</v>
      </c>
      <c r="BL169" s="16" t="s">
        <v>244</v>
      </c>
      <c r="BM169" s="230" t="s">
        <v>256</v>
      </c>
    </row>
    <row r="170" s="1" customFormat="1" ht="16.5" customHeight="1">
      <c r="B170" s="37"/>
      <c r="C170" s="219" t="s">
        <v>257</v>
      </c>
      <c r="D170" s="219" t="s">
        <v>119</v>
      </c>
      <c r="E170" s="220" t="s">
        <v>258</v>
      </c>
      <c r="F170" s="221" t="s">
        <v>259</v>
      </c>
      <c r="G170" s="222" t="s">
        <v>170</v>
      </c>
      <c r="H170" s="223">
        <v>15</v>
      </c>
      <c r="I170" s="224"/>
      <c r="J170" s="225">
        <f>ROUND(I170*H170,2)</f>
        <v>0</v>
      </c>
      <c r="K170" s="221" t="s">
        <v>1</v>
      </c>
      <c r="L170" s="42"/>
      <c r="M170" s="226" t="s">
        <v>1</v>
      </c>
      <c r="N170" s="227" t="s">
        <v>39</v>
      </c>
      <c r="O170" s="85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AR170" s="230" t="s">
        <v>244</v>
      </c>
      <c r="AT170" s="230" t="s">
        <v>119</v>
      </c>
      <c r="AU170" s="230" t="s">
        <v>82</v>
      </c>
      <c r="AY170" s="16" t="s">
        <v>116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82</v>
      </c>
      <c r="BK170" s="231">
        <f>ROUND(I170*H170,2)</f>
        <v>0</v>
      </c>
      <c r="BL170" s="16" t="s">
        <v>244</v>
      </c>
      <c r="BM170" s="230" t="s">
        <v>260</v>
      </c>
    </row>
    <row r="171" s="1" customFormat="1" ht="16.5" customHeight="1">
      <c r="B171" s="37"/>
      <c r="C171" s="219" t="s">
        <v>7</v>
      </c>
      <c r="D171" s="219" t="s">
        <v>119</v>
      </c>
      <c r="E171" s="220" t="s">
        <v>261</v>
      </c>
      <c r="F171" s="221" t="s">
        <v>262</v>
      </c>
      <c r="G171" s="222" t="s">
        <v>187</v>
      </c>
      <c r="H171" s="223">
        <v>1</v>
      </c>
      <c r="I171" s="224"/>
      <c r="J171" s="225">
        <f>ROUND(I171*H171,2)</f>
        <v>0</v>
      </c>
      <c r="K171" s="221" t="s">
        <v>1</v>
      </c>
      <c r="L171" s="42"/>
      <c r="M171" s="226" t="s">
        <v>1</v>
      </c>
      <c r="N171" s="227" t="s">
        <v>39</v>
      </c>
      <c r="O171" s="85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AR171" s="230" t="s">
        <v>244</v>
      </c>
      <c r="AT171" s="230" t="s">
        <v>119</v>
      </c>
      <c r="AU171" s="230" t="s">
        <v>82</v>
      </c>
      <c r="AY171" s="16" t="s">
        <v>116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82</v>
      </c>
      <c r="BK171" s="231">
        <f>ROUND(I171*H171,2)</f>
        <v>0</v>
      </c>
      <c r="BL171" s="16" t="s">
        <v>244</v>
      </c>
      <c r="BM171" s="230" t="s">
        <v>263</v>
      </c>
    </row>
    <row r="172" s="1" customFormat="1" ht="16.5" customHeight="1">
      <c r="B172" s="37"/>
      <c r="C172" s="219" t="s">
        <v>264</v>
      </c>
      <c r="D172" s="219" t="s">
        <v>119</v>
      </c>
      <c r="E172" s="220" t="s">
        <v>265</v>
      </c>
      <c r="F172" s="221" t="s">
        <v>266</v>
      </c>
      <c r="G172" s="222" t="s">
        <v>267</v>
      </c>
      <c r="H172" s="223">
        <v>20</v>
      </c>
      <c r="I172" s="224"/>
      <c r="J172" s="225">
        <f>ROUND(I172*H172,2)</f>
        <v>0</v>
      </c>
      <c r="K172" s="221" t="s">
        <v>1</v>
      </c>
      <c r="L172" s="42"/>
      <c r="M172" s="226" t="s">
        <v>1</v>
      </c>
      <c r="N172" s="227" t="s">
        <v>39</v>
      </c>
      <c r="O172" s="85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AR172" s="230" t="s">
        <v>244</v>
      </c>
      <c r="AT172" s="230" t="s">
        <v>119</v>
      </c>
      <c r="AU172" s="230" t="s">
        <v>82</v>
      </c>
      <c r="AY172" s="16" t="s">
        <v>116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82</v>
      </c>
      <c r="BK172" s="231">
        <f>ROUND(I172*H172,2)</f>
        <v>0</v>
      </c>
      <c r="BL172" s="16" t="s">
        <v>244</v>
      </c>
      <c r="BM172" s="230" t="s">
        <v>268</v>
      </c>
    </row>
    <row r="173" s="1" customFormat="1" ht="36" customHeight="1">
      <c r="B173" s="37"/>
      <c r="C173" s="219" t="s">
        <v>269</v>
      </c>
      <c r="D173" s="219" t="s">
        <v>119</v>
      </c>
      <c r="E173" s="220" t="s">
        <v>270</v>
      </c>
      <c r="F173" s="221" t="s">
        <v>271</v>
      </c>
      <c r="G173" s="222" t="s">
        <v>272</v>
      </c>
      <c r="H173" s="223">
        <v>1</v>
      </c>
      <c r="I173" s="224"/>
      <c r="J173" s="225">
        <f>ROUND(I173*H173,2)</f>
        <v>0</v>
      </c>
      <c r="K173" s="221" t="s">
        <v>1</v>
      </c>
      <c r="L173" s="42"/>
      <c r="M173" s="226" t="s">
        <v>1</v>
      </c>
      <c r="N173" s="227" t="s">
        <v>39</v>
      </c>
      <c r="O173" s="85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AR173" s="230" t="s">
        <v>244</v>
      </c>
      <c r="AT173" s="230" t="s">
        <v>119</v>
      </c>
      <c r="AU173" s="230" t="s">
        <v>82</v>
      </c>
      <c r="AY173" s="16" t="s">
        <v>116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82</v>
      </c>
      <c r="BK173" s="231">
        <f>ROUND(I173*H173,2)</f>
        <v>0</v>
      </c>
      <c r="BL173" s="16" t="s">
        <v>244</v>
      </c>
      <c r="BM173" s="230" t="s">
        <v>273</v>
      </c>
    </row>
    <row r="174" s="1" customFormat="1" ht="24" customHeight="1">
      <c r="B174" s="37"/>
      <c r="C174" s="219" t="s">
        <v>274</v>
      </c>
      <c r="D174" s="219" t="s">
        <v>119</v>
      </c>
      <c r="E174" s="220" t="s">
        <v>275</v>
      </c>
      <c r="F174" s="221" t="s">
        <v>276</v>
      </c>
      <c r="G174" s="222" t="s">
        <v>272</v>
      </c>
      <c r="H174" s="223">
        <v>1</v>
      </c>
      <c r="I174" s="224"/>
      <c r="J174" s="225">
        <f>ROUND(I174*H174,2)</f>
        <v>0</v>
      </c>
      <c r="K174" s="221" t="s">
        <v>1</v>
      </c>
      <c r="L174" s="42"/>
      <c r="M174" s="226" t="s">
        <v>1</v>
      </c>
      <c r="N174" s="227" t="s">
        <v>39</v>
      </c>
      <c r="O174" s="85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AR174" s="230" t="s">
        <v>244</v>
      </c>
      <c r="AT174" s="230" t="s">
        <v>119</v>
      </c>
      <c r="AU174" s="230" t="s">
        <v>82</v>
      </c>
      <c r="AY174" s="16" t="s">
        <v>116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82</v>
      </c>
      <c r="BK174" s="231">
        <f>ROUND(I174*H174,2)</f>
        <v>0</v>
      </c>
      <c r="BL174" s="16" t="s">
        <v>244</v>
      </c>
      <c r="BM174" s="230" t="s">
        <v>277</v>
      </c>
    </row>
    <row r="175" s="1" customFormat="1" ht="16.5" customHeight="1">
      <c r="B175" s="37"/>
      <c r="C175" s="219" t="s">
        <v>157</v>
      </c>
      <c r="D175" s="219" t="s">
        <v>119</v>
      </c>
      <c r="E175" s="220" t="s">
        <v>278</v>
      </c>
      <c r="F175" s="221" t="s">
        <v>279</v>
      </c>
      <c r="G175" s="222" t="s">
        <v>272</v>
      </c>
      <c r="H175" s="223">
        <v>2</v>
      </c>
      <c r="I175" s="224"/>
      <c r="J175" s="225">
        <f>ROUND(I175*H175,2)</f>
        <v>0</v>
      </c>
      <c r="K175" s="221" t="s">
        <v>1</v>
      </c>
      <c r="L175" s="42"/>
      <c r="M175" s="226" t="s">
        <v>1</v>
      </c>
      <c r="N175" s="227" t="s">
        <v>39</v>
      </c>
      <c r="O175" s="8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AR175" s="230" t="s">
        <v>244</v>
      </c>
      <c r="AT175" s="230" t="s">
        <v>119</v>
      </c>
      <c r="AU175" s="230" t="s">
        <v>82</v>
      </c>
      <c r="AY175" s="16" t="s">
        <v>116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82</v>
      </c>
      <c r="BK175" s="231">
        <f>ROUND(I175*H175,2)</f>
        <v>0</v>
      </c>
      <c r="BL175" s="16" t="s">
        <v>244</v>
      </c>
      <c r="BM175" s="230" t="s">
        <v>280</v>
      </c>
    </row>
    <row r="176" s="1" customFormat="1" ht="72" customHeight="1">
      <c r="B176" s="37"/>
      <c r="C176" s="219" t="s">
        <v>281</v>
      </c>
      <c r="D176" s="219" t="s">
        <v>119</v>
      </c>
      <c r="E176" s="220" t="s">
        <v>282</v>
      </c>
      <c r="F176" s="221" t="s">
        <v>283</v>
      </c>
      <c r="G176" s="222" t="s">
        <v>252</v>
      </c>
      <c r="H176" s="223">
        <v>2</v>
      </c>
      <c r="I176" s="224"/>
      <c r="J176" s="225">
        <f>ROUND(I176*H176,2)</f>
        <v>0</v>
      </c>
      <c r="K176" s="221" t="s">
        <v>1</v>
      </c>
      <c r="L176" s="42"/>
      <c r="M176" s="226" t="s">
        <v>1</v>
      </c>
      <c r="N176" s="227" t="s">
        <v>39</v>
      </c>
      <c r="O176" s="85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AR176" s="230" t="s">
        <v>244</v>
      </c>
      <c r="AT176" s="230" t="s">
        <v>119</v>
      </c>
      <c r="AU176" s="230" t="s">
        <v>82</v>
      </c>
      <c r="AY176" s="16" t="s">
        <v>116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82</v>
      </c>
      <c r="BK176" s="231">
        <f>ROUND(I176*H176,2)</f>
        <v>0</v>
      </c>
      <c r="BL176" s="16" t="s">
        <v>244</v>
      </c>
      <c r="BM176" s="230" t="s">
        <v>284</v>
      </c>
    </row>
    <row r="177" s="1" customFormat="1" ht="16.5" customHeight="1">
      <c r="B177" s="37"/>
      <c r="C177" s="219" t="s">
        <v>285</v>
      </c>
      <c r="D177" s="219" t="s">
        <v>119</v>
      </c>
      <c r="E177" s="220" t="s">
        <v>286</v>
      </c>
      <c r="F177" s="221" t="s">
        <v>287</v>
      </c>
      <c r="G177" s="222" t="s">
        <v>187</v>
      </c>
      <c r="H177" s="223">
        <v>2</v>
      </c>
      <c r="I177" s="224"/>
      <c r="J177" s="225">
        <f>ROUND(I177*H177,2)</f>
        <v>0</v>
      </c>
      <c r="K177" s="221" t="s">
        <v>1</v>
      </c>
      <c r="L177" s="42"/>
      <c r="M177" s="226" t="s">
        <v>1</v>
      </c>
      <c r="N177" s="227" t="s">
        <v>39</v>
      </c>
      <c r="O177" s="85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AR177" s="230" t="s">
        <v>244</v>
      </c>
      <c r="AT177" s="230" t="s">
        <v>119</v>
      </c>
      <c r="AU177" s="230" t="s">
        <v>82</v>
      </c>
      <c r="AY177" s="16" t="s">
        <v>116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82</v>
      </c>
      <c r="BK177" s="231">
        <f>ROUND(I177*H177,2)</f>
        <v>0</v>
      </c>
      <c r="BL177" s="16" t="s">
        <v>244</v>
      </c>
      <c r="BM177" s="230" t="s">
        <v>288</v>
      </c>
    </row>
    <row r="178" s="1" customFormat="1" ht="16.5" customHeight="1">
      <c r="B178" s="37"/>
      <c r="C178" s="219" t="s">
        <v>289</v>
      </c>
      <c r="D178" s="219" t="s">
        <v>119</v>
      </c>
      <c r="E178" s="220" t="s">
        <v>290</v>
      </c>
      <c r="F178" s="221" t="s">
        <v>291</v>
      </c>
      <c r="G178" s="222" t="s">
        <v>187</v>
      </c>
      <c r="H178" s="223">
        <v>4</v>
      </c>
      <c r="I178" s="224"/>
      <c r="J178" s="225">
        <f>ROUND(I178*H178,2)</f>
        <v>0</v>
      </c>
      <c r="K178" s="221" t="s">
        <v>1</v>
      </c>
      <c r="L178" s="42"/>
      <c r="M178" s="226" t="s">
        <v>1</v>
      </c>
      <c r="N178" s="227" t="s">
        <v>39</v>
      </c>
      <c r="O178" s="85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AR178" s="230" t="s">
        <v>244</v>
      </c>
      <c r="AT178" s="230" t="s">
        <v>119</v>
      </c>
      <c r="AU178" s="230" t="s">
        <v>82</v>
      </c>
      <c r="AY178" s="16" t="s">
        <v>116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82</v>
      </c>
      <c r="BK178" s="231">
        <f>ROUND(I178*H178,2)</f>
        <v>0</v>
      </c>
      <c r="BL178" s="16" t="s">
        <v>244</v>
      </c>
      <c r="BM178" s="230" t="s">
        <v>292</v>
      </c>
    </row>
    <row r="179" s="1" customFormat="1" ht="16.5" customHeight="1">
      <c r="B179" s="37"/>
      <c r="C179" s="219" t="s">
        <v>293</v>
      </c>
      <c r="D179" s="219" t="s">
        <v>119</v>
      </c>
      <c r="E179" s="220" t="s">
        <v>294</v>
      </c>
      <c r="F179" s="221" t="s">
        <v>295</v>
      </c>
      <c r="G179" s="222" t="s">
        <v>187</v>
      </c>
      <c r="H179" s="223">
        <v>1</v>
      </c>
      <c r="I179" s="224"/>
      <c r="J179" s="225">
        <f>ROUND(I179*H179,2)</f>
        <v>0</v>
      </c>
      <c r="K179" s="221" t="s">
        <v>1</v>
      </c>
      <c r="L179" s="42"/>
      <c r="M179" s="226" t="s">
        <v>1</v>
      </c>
      <c r="N179" s="227" t="s">
        <v>39</v>
      </c>
      <c r="O179" s="85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AR179" s="230" t="s">
        <v>244</v>
      </c>
      <c r="AT179" s="230" t="s">
        <v>119</v>
      </c>
      <c r="AU179" s="230" t="s">
        <v>82</v>
      </c>
      <c r="AY179" s="16" t="s">
        <v>116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82</v>
      </c>
      <c r="BK179" s="231">
        <f>ROUND(I179*H179,2)</f>
        <v>0</v>
      </c>
      <c r="BL179" s="16" t="s">
        <v>244</v>
      </c>
      <c r="BM179" s="230" t="s">
        <v>296</v>
      </c>
    </row>
    <row r="180" s="1" customFormat="1" ht="16.5" customHeight="1">
      <c r="B180" s="37"/>
      <c r="C180" s="219" t="s">
        <v>297</v>
      </c>
      <c r="D180" s="219" t="s">
        <v>119</v>
      </c>
      <c r="E180" s="220" t="s">
        <v>298</v>
      </c>
      <c r="F180" s="221" t="s">
        <v>299</v>
      </c>
      <c r="G180" s="222" t="s">
        <v>187</v>
      </c>
      <c r="H180" s="223">
        <v>1</v>
      </c>
      <c r="I180" s="224"/>
      <c r="J180" s="225">
        <f>ROUND(I180*H180,2)</f>
        <v>0</v>
      </c>
      <c r="K180" s="221" t="s">
        <v>1</v>
      </c>
      <c r="L180" s="42"/>
      <c r="M180" s="275" t="s">
        <v>1</v>
      </c>
      <c r="N180" s="276" t="s">
        <v>39</v>
      </c>
      <c r="O180" s="277"/>
      <c r="P180" s="278">
        <f>O180*H180</f>
        <v>0</v>
      </c>
      <c r="Q180" s="278">
        <v>0</v>
      </c>
      <c r="R180" s="278">
        <f>Q180*H180</f>
        <v>0</v>
      </c>
      <c r="S180" s="278">
        <v>0</v>
      </c>
      <c r="T180" s="279">
        <f>S180*H180</f>
        <v>0</v>
      </c>
      <c r="AR180" s="230" t="s">
        <v>244</v>
      </c>
      <c r="AT180" s="230" t="s">
        <v>119</v>
      </c>
      <c r="AU180" s="230" t="s">
        <v>82</v>
      </c>
      <c r="AY180" s="16" t="s">
        <v>116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82</v>
      </c>
      <c r="BK180" s="231">
        <f>ROUND(I180*H180,2)</f>
        <v>0</v>
      </c>
      <c r="BL180" s="16" t="s">
        <v>244</v>
      </c>
      <c r="BM180" s="230" t="s">
        <v>300</v>
      </c>
    </row>
    <row r="181" s="1" customFormat="1" ht="6.96" customHeight="1">
      <c r="B181" s="60"/>
      <c r="C181" s="61"/>
      <c r="D181" s="61"/>
      <c r="E181" s="61"/>
      <c r="F181" s="61"/>
      <c r="G181" s="61"/>
      <c r="H181" s="61"/>
      <c r="I181" s="168"/>
      <c r="J181" s="61"/>
      <c r="K181" s="61"/>
      <c r="L181" s="42"/>
    </row>
  </sheetData>
  <sheetProtection sheet="1" autoFilter="0" formatColumns="0" formatRows="0" objects="1" scenarios="1" spinCount="100000" saltValue="u6vMuoFqSvyEc8y7Pt/gEpXAkTCBR4/LuQuIzkuNAqFE5b3rNwSkIYQlm80g9VvTzn9jtqM9RgTpFUmPW68F9w==" hashValue="VUFa14Q5ULO1hmLkpDQBUgnrJbPiG4QRFgpoVzpwsPCHgG6ErTfp4gYSN6rxz7kiEg4h2ifuKann0T+2AN0M6g==" algorithmName="SHA-512" password="CC35"/>
  <autoFilter ref="C123:K18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Ryngl</dc:creator>
  <cp:lastModifiedBy>Tomáš Ryngl</cp:lastModifiedBy>
  <dcterms:created xsi:type="dcterms:W3CDTF">2021-05-27T07:40:41Z</dcterms:created>
  <dcterms:modified xsi:type="dcterms:W3CDTF">2021-05-27T07:40:44Z</dcterms:modified>
</cp:coreProperties>
</file>